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eda/Desktop/working/_学会発表/20251106_excelML_SiE/SubmitFiles/"/>
    </mc:Choice>
  </mc:AlternateContent>
  <xr:revisionPtr revIDLastSave="0" documentId="13_ncr:1_{A83C43E2-2E05-A64C-A9AF-3DE498A42727}" xr6:coauthVersionLast="47" xr6:coauthVersionMax="47" xr10:uidLastSave="{00000000-0000-0000-0000-000000000000}"/>
  <bookViews>
    <workbookView xWindow="0" yWindow="500" windowWidth="28800" windowHeight="17500" xr2:uid="{5BB48E83-E396-D041-9D64-FCE40F58324A}"/>
  </bookViews>
  <sheets>
    <sheet name="Sheet1" sheetId="36" r:id="rId1"/>
    <sheet name="Fig4 oscillatory behavior" sheetId="38" r:id="rId2"/>
    <sheet name="(Demo Movie)" sheetId="37" r:id="rId3"/>
  </sheets>
  <definedNames>
    <definedName name="delta" localSheetId="1">'Fig4 oscillatory behavior'!$G$30</definedName>
    <definedName name="delta" localSheetId="0">Sheet1!$G$30</definedName>
    <definedName name="delta">#REF!</definedName>
    <definedName name="lr" localSheetId="1">'Fig4 oscillatory behavior'!$K$20</definedName>
    <definedName name="lr" localSheetId="0">Sheet1!$K$20</definedName>
    <definedName name="l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2" i="38" l="1"/>
  <c r="O20" i="38"/>
  <c r="O19" i="38"/>
  <c r="E16" i="38"/>
  <c r="E15" i="38"/>
  <c r="F13" i="38" s="1"/>
  <c r="I13" i="38" s="1"/>
  <c r="J13" i="38" s="1"/>
  <c r="K13" i="38" s="1"/>
  <c r="F14" i="38"/>
  <c r="I14" i="38" s="1"/>
  <c r="J14" i="38" s="1"/>
  <c r="K14" i="38" s="1"/>
  <c r="F12" i="38"/>
  <c r="I12" i="38" s="1"/>
  <c r="J12" i="38" s="1"/>
  <c r="K12" i="38" s="1"/>
  <c r="F10" i="38"/>
  <c r="I10" i="38" s="1"/>
  <c r="J10" i="38" s="1"/>
  <c r="K10" i="38" s="1"/>
  <c r="F8" i="38"/>
  <c r="I8" i="38" s="1"/>
  <c r="J8" i="38" s="1"/>
  <c r="K8" i="38" s="1"/>
  <c r="F7" i="38"/>
  <c r="I7" i="38" s="1"/>
  <c r="J7" i="38" s="1"/>
  <c r="K7" i="38" s="1"/>
  <c r="F6" i="38"/>
  <c r="I6" i="38" s="1"/>
  <c r="J6" i="38" s="1"/>
  <c r="K6" i="38" s="1"/>
  <c r="F5" i="38"/>
  <c r="I5" i="38" s="1"/>
  <c r="J5" i="38" s="1"/>
  <c r="K5" i="38" s="1"/>
  <c r="F4" i="38"/>
  <c r="I4" i="38" s="1"/>
  <c r="J4" i="38" s="1"/>
  <c r="K4" i="38" s="1"/>
  <c r="F3" i="38"/>
  <c r="K22" i="36"/>
  <c r="O20" i="36"/>
  <c r="O19" i="36"/>
  <c r="E16" i="36"/>
  <c r="E15" i="36"/>
  <c r="F13" i="36" s="1"/>
  <c r="I13" i="36" s="1"/>
  <c r="J13" i="36" s="1"/>
  <c r="K13" i="36" s="1"/>
  <c r="I3" i="38" l="1"/>
  <c r="F9" i="38"/>
  <c r="I9" i="38" s="1"/>
  <c r="J9" i="38" s="1"/>
  <c r="K9" i="38" s="1"/>
  <c r="F11" i="38"/>
  <c r="I11" i="38" s="1"/>
  <c r="J11" i="38" s="1"/>
  <c r="K11" i="38" s="1"/>
  <c r="F4" i="36"/>
  <c r="I4" i="36" s="1"/>
  <c r="J4" i="36" s="1"/>
  <c r="K4" i="36" s="1"/>
  <c r="F6" i="36"/>
  <c r="I6" i="36" s="1"/>
  <c r="J6" i="36" s="1"/>
  <c r="K6" i="36" s="1"/>
  <c r="F8" i="36"/>
  <c r="I8" i="36" s="1"/>
  <c r="J8" i="36" s="1"/>
  <c r="K8" i="36" s="1"/>
  <c r="F10" i="36"/>
  <c r="I10" i="36" s="1"/>
  <c r="J10" i="36" s="1"/>
  <c r="K10" i="36" s="1"/>
  <c r="F12" i="36"/>
  <c r="I12" i="36" s="1"/>
  <c r="J12" i="36" s="1"/>
  <c r="K12" i="36" s="1"/>
  <c r="F14" i="36"/>
  <c r="I14" i="36" s="1"/>
  <c r="J14" i="36" s="1"/>
  <c r="K14" i="36" s="1"/>
  <c r="F3" i="36"/>
  <c r="F5" i="36"/>
  <c r="I5" i="36" s="1"/>
  <c r="J5" i="36" s="1"/>
  <c r="K5" i="36" s="1"/>
  <c r="F7" i="36"/>
  <c r="I7" i="36" s="1"/>
  <c r="J7" i="36" s="1"/>
  <c r="K7" i="36" s="1"/>
  <c r="F9" i="36"/>
  <c r="I9" i="36" s="1"/>
  <c r="J9" i="36" s="1"/>
  <c r="K9" i="36" s="1"/>
  <c r="F11" i="36"/>
  <c r="I11" i="36" s="1"/>
  <c r="J11" i="36" s="1"/>
  <c r="K11" i="36" s="1"/>
  <c r="J3" i="38" l="1"/>
  <c r="I17" i="38"/>
  <c r="F15" i="38"/>
  <c r="F16" i="38"/>
  <c r="F15" i="36"/>
  <c r="I3" i="36"/>
  <c r="F16" i="36"/>
  <c r="K3" i="38" l="1"/>
  <c r="K17" i="38" s="1"/>
  <c r="K24" i="38" s="1"/>
  <c r="J17" i="38"/>
  <c r="K23" i="38" s="1"/>
  <c r="J3" i="36"/>
  <c r="I17" i="36"/>
  <c r="K3" i="36" l="1"/>
  <c r="K17" i="36" s="1"/>
  <c r="K24" i="36" s="1"/>
  <c r="J17" i="36"/>
  <c r="K23" i="36" s="1"/>
</calcChain>
</file>

<file path=xl/sharedStrings.xml><?xml version="1.0" encoding="utf-8"?>
<sst xmlns="http://schemas.openxmlformats.org/spreadsheetml/2006/main" count="41" uniqueCount="21">
  <si>
    <t>x</t>
    <phoneticPr fontId="2"/>
  </si>
  <si>
    <t>E</t>
    <phoneticPr fontId="2"/>
  </si>
  <si>
    <t>Mean</t>
    <phoneticPr fontId="2"/>
  </si>
  <si>
    <t>S.D.</t>
    <phoneticPr fontId="2"/>
  </si>
  <si>
    <t>Iteration</t>
    <phoneticPr fontId="2"/>
  </si>
  <si>
    <t>x(Mon_Avg_Temp)</t>
    <phoneticPr fontId="2"/>
  </si>
  <si>
    <t>x_std</t>
    <phoneticPr fontId="2"/>
  </si>
  <si>
    <t>y(IceCream_Purchases)</t>
    <phoneticPr fontId="2"/>
  </si>
  <si>
    <r>
      <rPr>
        <sz val="12"/>
        <rFont val="Arial Unicode MS"/>
        <family val="2"/>
      </rPr>
      <t>∂</t>
    </r>
    <r>
      <rPr>
        <sz val="12"/>
        <rFont val="Aptos"/>
      </rPr>
      <t>E/</t>
    </r>
    <r>
      <rPr>
        <sz val="12"/>
        <rFont val="Arial Unicode MS"/>
        <family val="2"/>
      </rPr>
      <t>∂</t>
    </r>
    <r>
      <rPr>
        <sz val="12"/>
        <rFont val="Aptos"/>
      </rPr>
      <t>β</t>
    </r>
    <r>
      <rPr>
        <vertAlign val="subscript"/>
        <sz val="12"/>
        <rFont val="Aptos"/>
      </rPr>
      <t>0</t>
    </r>
    <phoneticPr fontId="2"/>
  </si>
  <si>
    <r>
      <rPr>
        <sz val="12"/>
        <rFont val="Arial Unicode MS"/>
        <family val="2"/>
      </rPr>
      <t>∂</t>
    </r>
    <r>
      <rPr>
        <sz val="12"/>
        <rFont val="Aptos"/>
      </rPr>
      <t>E/</t>
    </r>
    <r>
      <rPr>
        <sz val="12"/>
        <rFont val="Arial Unicode MS"/>
        <family val="2"/>
      </rPr>
      <t>∂</t>
    </r>
    <r>
      <rPr>
        <sz val="12"/>
        <rFont val="Aptos"/>
      </rPr>
      <t>β</t>
    </r>
    <r>
      <rPr>
        <vertAlign val="subscript"/>
        <sz val="12"/>
        <rFont val="Aptos"/>
      </rPr>
      <t>1</t>
    </r>
    <phoneticPr fontId="2"/>
  </si>
  <si>
    <r>
      <t>y</t>
    </r>
    <r>
      <rPr>
        <sz val="12"/>
        <color theme="1"/>
        <rFont val="Arial Unicode MS"/>
        <family val="2"/>
      </rPr>
      <t>̂</t>
    </r>
    <r>
      <rPr>
        <sz val="12"/>
        <color theme="1"/>
        <rFont val="Aptos"/>
      </rPr>
      <t>=β</t>
    </r>
    <r>
      <rPr>
        <vertAlign val="subscript"/>
        <sz val="12"/>
        <color theme="1"/>
        <rFont val="Aptos"/>
      </rPr>
      <t>0</t>
    </r>
    <r>
      <rPr>
        <sz val="12"/>
        <color theme="1"/>
        <rFont val="Aptos"/>
      </rPr>
      <t>+β</t>
    </r>
    <r>
      <rPr>
        <vertAlign val="subscript"/>
        <sz val="12"/>
        <color theme="1"/>
        <rFont val="Aptos"/>
      </rPr>
      <t>1</t>
    </r>
    <r>
      <rPr>
        <sz val="12"/>
        <color theme="1"/>
        <rFont val="Aptos"/>
      </rPr>
      <t xml:space="preserve"> x</t>
    </r>
    <phoneticPr fontId="2"/>
  </si>
  <si>
    <r>
      <t>(y</t>
    </r>
    <r>
      <rPr>
        <sz val="12"/>
        <color theme="1"/>
        <rFont val="Arial Unicode MS"/>
        <family val="2"/>
      </rPr>
      <t>̂</t>
    </r>
    <r>
      <rPr>
        <sz val="12"/>
        <color theme="1"/>
        <rFont val="Aptos"/>
      </rPr>
      <t>-y)</t>
    </r>
    <phoneticPr fontId="2"/>
  </si>
  <si>
    <r>
      <t>(y</t>
    </r>
    <r>
      <rPr>
        <sz val="12"/>
        <color theme="1"/>
        <rFont val="Arial Unicode MS"/>
        <family val="2"/>
      </rPr>
      <t>̂</t>
    </r>
    <r>
      <rPr>
        <sz val="12"/>
        <color theme="1"/>
        <rFont val="Aptos"/>
      </rPr>
      <t>-y)x</t>
    </r>
    <phoneticPr fontId="2"/>
  </si>
  <si>
    <r>
      <t>β</t>
    </r>
    <r>
      <rPr>
        <vertAlign val="subscript"/>
        <sz val="12"/>
        <color theme="1"/>
        <rFont val="Aptos"/>
      </rPr>
      <t>0</t>
    </r>
    <phoneticPr fontId="2"/>
  </si>
  <si>
    <r>
      <t>β</t>
    </r>
    <r>
      <rPr>
        <vertAlign val="subscript"/>
        <sz val="12"/>
        <color theme="1"/>
        <rFont val="Aptos"/>
      </rPr>
      <t>1</t>
    </r>
  </si>
  <si>
    <r>
      <t>y</t>
    </r>
    <r>
      <rPr>
        <sz val="12"/>
        <color theme="5"/>
        <rFont val="Arial Unicode MS"/>
        <family val="2"/>
      </rPr>
      <t>̂</t>
    </r>
    <r>
      <rPr>
        <sz val="12"/>
        <color theme="5"/>
        <rFont val="Aptos"/>
      </rPr>
      <t>=β</t>
    </r>
    <r>
      <rPr>
        <vertAlign val="subscript"/>
        <sz val="12"/>
        <color theme="5"/>
        <rFont val="Aptos"/>
      </rPr>
      <t>0</t>
    </r>
    <r>
      <rPr>
        <sz val="12"/>
        <color theme="5"/>
        <rFont val="Aptos"/>
      </rPr>
      <t>+β</t>
    </r>
    <r>
      <rPr>
        <vertAlign val="subscript"/>
        <sz val="12"/>
        <color theme="5"/>
        <rFont val="Aptos"/>
      </rPr>
      <t>1</t>
    </r>
    <r>
      <rPr>
        <sz val="12"/>
        <color theme="5"/>
        <rFont val="Aptos"/>
      </rPr>
      <t>x</t>
    </r>
  </si>
  <si>
    <r>
      <t>New β</t>
    </r>
    <r>
      <rPr>
        <vertAlign val="subscript"/>
        <sz val="12"/>
        <color theme="1"/>
        <rFont val="Aptos"/>
      </rPr>
      <t>0</t>
    </r>
    <phoneticPr fontId="2"/>
  </si>
  <si>
    <r>
      <t>New β</t>
    </r>
    <r>
      <rPr>
        <vertAlign val="subscript"/>
        <sz val="12"/>
        <color theme="1"/>
        <rFont val="Aptos"/>
      </rPr>
      <t>1</t>
    </r>
    <phoneticPr fontId="2"/>
  </si>
  <si>
    <r>
      <t>Learning Rate(</t>
    </r>
    <r>
      <rPr>
        <sz val="12"/>
        <color theme="1"/>
        <rFont val="Aptos"/>
        <family val="2"/>
        <charset val="161"/>
      </rPr>
      <t>η</t>
    </r>
    <r>
      <rPr>
        <sz val="12"/>
        <color theme="1"/>
        <rFont val="Aptos"/>
      </rPr>
      <t>)</t>
    </r>
    <phoneticPr fontId="2"/>
  </si>
  <si>
    <t>Next Iteration</t>
    <phoneticPr fontId="2"/>
  </si>
  <si>
    <t>Init_Param_1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</si>
</sst>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2">
    <font>
      <sz val="12"/>
      <color theme="1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5"/>
      <name val="游ゴシック"/>
      <family val="3"/>
      <charset val="128"/>
      <scheme val="minor"/>
    </font>
    <font>
      <b/>
      <sz val="12"/>
      <color rgb="FF7030A0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2"/>
      <color rgb="FFFF0000"/>
      <name val="Arial Unicode MS"/>
      <family val="2"/>
    </font>
    <font>
      <sz val="12"/>
      <color theme="1"/>
      <name val="Arial Unicode MS"/>
      <family val="2"/>
    </font>
    <font>
      <sz val="12"/>
      <color theme="5"/>
      <name val="Arial Unicode MS"/>
      <family val="2"/>
    </font>
    <font>
      <sz val="12"/>
      <name val="Arial Unicode MS"/>
      <family val="2"/>
    </font>
    <font>
      <sz val="12"/>
      <name val="Aptos"/>
    </font>
    <font>
      <vertAlign val="subscript"/>
      <sz val="12"/>
      <name val="Aptos"/>
    </font>
    <font>
      <sz val="12"/>
      <color theme="1"/>
      <name val="Aptos"/>
    </font>
    <font>
      <vertAlign val="subscript"/>
      <sz val="12"/>
      <color theme="1"/>
      <name val="Aptos"/>
    </font>
    <font>
      <b/>
      <sz val="12"/>
      <color rgb="FF7030A0"/>
      <name val="Aptos"/>
    </font>
    <font>
      <sz val="12"/>
      <color theme="5"/>
      <name val="Aptos"/>
    </font>
    <font>
      <vertAlign val="subscript"/>
      <sz val="12"/>
      <color theme="5"/>
      <name val="Aptos"/>
    </font>
    <font>
      <b/>
      <sz val="12"/>
      <color theme="1"/>
      <name val="Aptos"/>
    </font>
    <font>
      <sz val="12"/>
      <name val="Aptos"/>
      <family val="2"/>
    </font>
    <font>
      <sz val="12"/>
      <color theme="1"/>
      <name val="Aptos"/>
      <family val="2"/>
      <charset val="161"/>
    </font>
    <font>
      <sz val="12"/>
      <color rgb="FFFF0000"/>
      <name val="Aptos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0" borderId="13" xfId="0" applyFont="1" applyBorder="1">
      <alignment vertical="center"/>
    </xf>
    <xf numFmtId="0" fontId="13" fillId="0" borderId="0" xfId="0" applyFont="1">
      <alignment vertical="center"/>
    </xf>
    <xf numFmtId="0" fontId="13" fillId="2" borderId="5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2" borderId="10" xfId="0" applyFont="1" applyFill="1" applyBorder="1" applyAlignment="1">
      <alignment horizontal="center" vertical="center"/>
    </xf>
    <xf numFmtId="0" fontId="13" fillId="0" borderId="14" xfId="0" applyFont="1" applyBorder="1">
      <alignment vertical="center"/>
    </xf>
    <xf numFmtId="0" fontId="13" fillId="0" borderId="7" xfId="0" applyFont="1" applyBorder="1">
      <alignment vertical="center"/>
    </xf>
    <xf numFmtId="0" fontId="13" fillId="0" borderId="5" xfId="0" applyFont="1" applyBorder="1">
      <alignment vertical="center"/>
    </xf>
    <xf numFmtId="0" fontId="13" fillId="0" borderId="8" xfId="0" applyFont="1" applyBorder="1">
      <alignment vertical="center"/>
    </xf>
    <xf numFmtId="0" fontId="11" fillId="0" borderId="0" xfId="0" applyFont="1">
      <alignment vertical="center"/>
    </xf>
    <xf numFmtId="0" fontId="11" fillId="0" borderId="7" xfId="0" applyFont="1" applyBorder="1">
      <alignment vertical="center"/>
    </xf>
    <xf numFmtId="0" fontId="13" fillId="2" borderId="6" xfId="0" applyFont="1" applyFill="1" applyBorder="1" applyAlignment="1">
      <alignment horizontal="center" vertical="center"/>
    </xf>
    <xf numFmtId="0" fontId="13" fillId="0" borderId="11" xfId="0" applyFont="1" applyBorder="1">
      <alignment vertical="center"/>
    </xf>
    <xf numFmtId="0" fontId="13" fillId="0" borderId="10" xfId="0" applyFont="1" applyBorder="1">
      <alignment vertical="center"/>
    </xf>
    <xf numFmtId="0" fontId="13" fillId="3" borderId="3" xfId="0" applyFont="1" applyFill="1" applyBorder="1">
      <alignment vertical="center"/>
    </xf>
    <xf numFmtId="0" fontId="13" fillId="0" borderId="2" xfId="0" applyFont="1" applyBorder="1">
      <alignment vertical="center"/>
    </xf>
    <xf numFmtId="0" fontId="11" fillId="3" borderId="10" xfId="0" applyFont="1" applyFill="1" applyBorder="1">
      <alignment vertical="center"/>
    </xf>
    <xf numFmtId="0" fontId="13" fillId="3" borderId="10" xfId="0" applyFont="1" applyFill="1" applyBorder="1">
      <alignment vertical="center"/>
    </xf>
    <xf numFmtId="0" fontId="13" fillId="0" borderId="3" xfId="0" applyFont="1" applyBorder="1">
      <alignment vertical="center"/>
    </xf>
    <xf numFmtId="0" fontId="11" fillId="0" borderId="10" xfId="0" applyFont="1" applyBorder="1">
      <alignment vertical="center"/>
    </xf>
    <xf numFmtId="3" fontId="13" fillId="0" borderId="2" xfId="0" applyNumberFormat="1" applyFont="1" applyBorder="1">
      <alignment vertical="center"/>
    </xf>
    <xf numFmtId="3" fontId="13" fillId="0" borderId="10" xfId="0" applyNumberFormat="1" applyFont="1" applyBorder="1">
      <alignment vertical="center"/>
    </xf>
    <xf numFmtId="0" fontId="13" fillId="0" borderId="6" xfId="0" applyFont="1" applyBorder="1">
      <alignment vertical="center"/>
    </xf>
    <xf numFmtId="0" fontId="13" fillId="0" borderId="4" xfId="0" applyFont="1" applyBorder="1">
      <alignment vertical="center"/>
    </xf>
    <xf numFmtId="0" fontId="13" fillId="0" borderId="9" xfId="0" applyFont="1" applyBorder="1">
      <alignment vertical="center"/>
    </xf>
    <xf numFmtId="0" fontId="11" fillId="0" borderId="6" xfId="0" applyFont="1" applyBorder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11" fillId="3" borderId="1" xfId="0" applyFont="1" applyFill="1" applyBorder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right" vertical="center"/>
    </xf>
    <xf numFmtId="0" fontId="16" fillId="0" borderId="5" xfId="0" applyFont="1" applyBorder="1" applyAlignment="1">
      <alignment horizontal="right" vertical="center"/>
    </xf>
    <xf numFmtId="0" fontId="13" fillId="0" borderId="1" xfId="0" applyFont="1" applyBorder="1">
      <alignment vertical="center"/>
    </xf>
    <xf numFmtId="0" fontId="16" fillId="0" borderId="6" xfId="0" applyFont="1" applyBorder="1" applyAlignment="1">
      <alignment horizontal="right" vertical="center"/>
    </xf>
    <xf numFmtId="0" fontId="16" fillId="0" borderId="4" xfId="0" applyFont="1" applyBorder="1" applyAlignment="1">
      <alignment horizontal="right" vertical="center"/>
    </xf>
    <xf numFmtId="0" fontId="18" fillId="0" borderId="0" xfId="0" applyFont="1" applyAlignment="1">
      <alignment horizontal="right" vertical="center"/>
    </xf>
    <xf numFmtId="176" fontId="18" fillId="0" borderId="0" xfId="0" applyNumberFormat="1" applyFont="1">
      <alignment vertical="center"/>
    </xf>
    <xf numFmtId="0" fontId="13" fillId="3" borderId="14" xfId="0" applyFont="1" applyFill="1" applyBorder="1">
      <alignment vertical="center"/>
    </xf>
    <xf numFmtId="0" fontId="13" fillId="3" borderId="11" xfId="0" applyFont="1" applyFill="1" applyBorder="1">
      <alignment vertical="center"/>
    </xf>
    <xf numFmtId="0" fontId="19" fillId="2" borderId="1" xfId="0" applyFont="1" applyFill="1" applyBorder="1" applyAlignment="1">
      <alignment horizontal="center" vertical="center"/>
    </xf>
    <xf numFmtId="0" fontId="21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Training Data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Sheet1!$F$3:$F$14</c:f>
              <c:numCache>
                <c:formatCode>General</c:formatCode>
                <c:ptCount val="12"/>
                <c:pt idx="0">
                  <c:v>-1.3251288084186135</c:v>
                </c:pt>
                <c:pt idx="1">
                  <c:v>-1.1665458503848356</c:v>
                </c:pt>
                <c:pt idx="2">
                  <c:v>-0.83496330176875477</c:v>
                </c:pt>
                <c:pt idx="3">
                  <c:v>-0.51779738570119893</c:v>
                </c:pt>
                <c:pt idx="4">
                  <c:v>0.39045046485589224</c:v>
                </c:pt>
                <c:pt idx="5">
                  <c:v>0.92386586915132674</c:v>
                </c:pt>
                <c:pt idx="6">
                  <c:v>1.0680321946365794</c:v>
                </c:pt>
                <c:pt idx="7">
                  <c:v>1.745613924417267</c:v>
                </c:pt>
                <c:pt idx="8">
                  <c:v>1.0968654597336303</c:v>
                </c:pt>
                <c:pt idx="9">
                  <c:v>0.13095107898243749</c:v>
                </c:pt>
                <c:pt idx="10">
                  <c:v>-0.3303811625703707</c:v>
                </c:pt>
                <c:pt idx="11">
                  <c:v>-1.1809624829333607</c:v>
                </c:pt>
              </c:numCache>
            </c:numRef>
          </c:xVal>
          <c:yVal>
            <c:numRef>
              <c:f>Sheet1!$G$3:$G$14</c:f>
              <c:numCache>
                <c:formatCode>General</c:formatCode>
                <c:ptCount val="12"/>
                <c:pt idx="0">
                  <c:v>568</c:v>
                </c:pt>
                <c:pt idx="1">
                  <c:v>609</c:v>
                </c:pt>
                <c:pt idx="2">
                  <c:v>702</c:v>
                </c:pt>
                <c:pt idx="3">
                  <c:v>780</c:v>
                </c:pt>
                <c:pt idx="4" formatCode="#,##0">
                  <c:v>1062</c:v>
                </c:pt>
                <c:pt idx="5" formatCode="#,##0">
                  <c:v>1039</c:v>
                </c:pt>
                <c:pt idx="6">
                  <c:v>879</c:v>
                </c:pt>
                <c:pt idx="7" formatCode="#,##0">
                  <c:v>1231</c:v>
                </c:pt>
                <c:pt idx="8">
                  <c:v>920</c:v>
                </c:pt>
                <c:pt idx="9">
                  <c:v>670</c:v>
                </c:pt>
                <c:pt idx="10">
                  <c:v>657</c:v>
                </c:pt>
                <c:pt idx="11">
                  <c:v>639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428-114F-8B03-C374039CFAE7}"/>
            </c:ext>
          </c:extLst>
        </c:ser>
        <c:ser>
          <c:idx val="1"/>
          <c:order val="1"/>
          <c:tx>
            <c:v>Regression Line</c:v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Sheet1!$N$19:$N$20</c:f>
              <c:numCache>
                <c:formatCode>General</c:formatCode>
                <c:ptCount val="2"/>
                <c:pt idx="0">
                  <c:v>-2</c:v>
                </c:pt>
                <c:pt idx="1">
                  <c:v>2</c:v>
                </c:pt>
              </c:numCache>
            </c:numRef>
          </c:xVal>
          <c:yVal>
            <c:numRef>
              <c:f>Sheet1!$O$19:$O$20</c:f>
              <c:numCache>
                <c:formatCode>General</c:formatCode>
                <c:ptCount val="2"/>
                <c:pt idx="0">
                  <c:v>-1</c:v>
                </c:pt>
                <c:pt idx="1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428-114F-8B03-C374039CFA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9488592"/>
        <c:axId val="1109475680"/>
      </c:scatterChart>
      <c:valAx>
        <c:axId val="1109488592"/>
        <c:scaling>
          <c:orientation val="minMax"/>
          <c:max val="2"/>
          <c:min val="-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ja-JP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x</a:t>
                </a:r>
                <a:endParaRPr lang="ja-JP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ja-JP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 alt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09475680"/>
        <c:crossesAt val="0"/>
        <c:crossBetween val="midCat"/>
      </c:valAx>
      <c:valAx>
        <c:axId val="1109475680"/>
        <c:scaling>
          <c:orientation val="minMax"/>
          <c:max val="1300"/>
          <c:min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ja-JP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y</a:t>
                </a:r>
                <a:endParaRPr lang="ja-JP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ja-JP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 alt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09488592"/>
        <c:crossesAt val="0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ja-JP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Training Data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'Fig4 oscillatory behavior'!$F$3:$F$14</c:f>
              <c:numCache>
                <c:formatCode>General</c:formatCode>
                <c:ptCount val="12"/>
                <c:pt idx="0">
                  <c:v>-1.3251288084186135</c:v>
                </c:pt>
                <c:pt idx="1">
                  <c:v>-1.1665458503848356</c:v>
                </c:pt>
                <c:pt idx="2">
                  <c:v>-0.83496330176875477</c:v>
                </c:pt>
                <c:pt idx="3">
                  <c:v>-0.51779738570119893</c:v>
                </c:pt>
                <c:pt idx="4">
                  <c:v>0.39045046485589224</c:v>
                </c:pt>
                <c:pt idx="5">
                  <c:v>0.92386586915132674</c:v>
                </c:pt>
                <c:pt idx="6">
                  <c:v>1.0680321946365794</c:v>
                </c:pt>
                <c:pt idx="7">
                  <c:v>1.745613924417267</c:v>
                </c:pt>
                <c:pt idx="8">
                  <c:v>1.0968654597336303</c:v>
                </c:pt>
                <c:pt idx="9">
                  <c:v>0.13095107898243749</c:v>
                </c:pt>
                <c:pt idx="10">
                  <c:v>-0.3303811625703707</c:v>
                </c:pt>
                <c:pt idx="11">
                  <c:v>-1.1809624829333607</c:v>
                </c:pt>
              </c:numCache>
            </c:numRef>
          </c:xVal>
          <c:yVal>
            <c:numRef>
              <c:f>'Fig4 oscillatory behavior'!$G$3:$G$14</c:f>
              <c:numCache>
                <c:formatCode>General</c:formatCode>
                <c:ptCount val="12"/>
                <c:pt idx="0">
                  <c:v>568</c:v>
                </c:pt>
                <c:pt idx="1">
                  <c:v>609</c:v>
                </c:pt>
                <c:pt idx="2">
                  <c:v>702</c:v>
                </c:pt>
                <c:pt idx="3">
                  <c:v>780</c:v>
                </c:pt>
                <c:pt idx="4" formatCode="#,##0">
                  <c:v>1062</c:v>
                </c:pt>
                <c:pt idx="5" formatCode="#,##0">
                  <c:v>1039</c:v>
                </c:pt>
                <c:pt idx="6">
                  <c:v>879</c:v>
                </c:pt>
                <c:pt idx="7" formatCode="#,##0">
                  <c:v>1231</c:v>
                </c:pt>
                <c:pt idx="8">
                  <c:v>920</c:v>
                </c:pt>
                <c:pt idx="9">
                  <c:v>670</c:v>
                </c:pt>
                <c:pt idx="10">
                  <c:v>657</c:v>
                </c:pt>
                <c:pt idx="11">
                  <c:v>639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900-634D-8845-58BB3559631E}"/>
            </c:ext>
          </c:extLst>
        </c:ser>
        <c:ser>
          <c:idx val="1"/>
          <c:order val="1"/>
          <c:tx>
            <c:v>Regression Line</c:v>
          </c:tx>
          <c:spPr>
            <a:ln w="254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'Fig4 oscillatory behavior'!$N$19:$N$20</c:f>
              <c:numCache>
                <c:formatCode>General</c:formatCode>
                <c:ptCount val="2"/>
                <c:pt idx="0">
                  <c:v>-2</c:v>
                </c:pt>
                <c:pt idx="1">
                  <c:v>2</c:v>
                </c:pt>
              </c:numCache>
            </c:numRef>
          </c:xVal>
          <c:yVal>
            <c:numRef>
              <c:f>'Fig4 oscillatory behavior'!$O$19:$O$20</c:f>
              <c:numCache>
                <c:formatCode>General</c:formatCode>
                <c:ptCount val="2"/>
                <c:pt idx="0">
                  <c:v>363</c:v>
                </c:pt>
                <c:pt idx="1">
                  <c:v>927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900-634D-8845-58BB355963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9488592"/>
        <c:axId val="1109475680"/>
      </c:scatterChart>
      <c:valAx>
        <c:axId val="1109488592"/>
        <c:scaling>
          <c:orientation val="minMax"/>
          <c:max val="2"/>
          <c:min val="-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lang="ja-JP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x</a:t>
                </a:r>
                <a:endParaRPr lang="ja-JP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lang="ja-JP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 alt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09475680"/>
        <c:crossesAt val="0"/>
        <c:crossBetween val="midCat"/>
      </c:valAx>
      <c:valAx>
        <c:axId val="1109475680"/>
        <c:scaling>
          <c:orientation val="minMax"/>
          <c:max val="1300"/>
          <c:min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ja-JP"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/>
                  <a:t>y</a:t>
                </a:r>
                <a:endParaRPr lang="ja-JP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ja-JP"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 alt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ja-JP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109488592"/>
        <c:crossesAt val="0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ja-JP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183572</xdr:colOff>
      <xdr:row>1</xdr:row>
      <xdr:rowOff>33483</xdr:rowOff>
    </xdr:from>
    <xdr:to>
      <xdr:col>16</xdr:col>
      <xdr:colOff>1425946</xdr:colOff>
      <xdr:row>16</xdr:row>
      <xdr:rowOff>190500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A3E10D7-6D85-4346-85F6-1625A52A9E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165100</xdr:colOff>
      <xdr:row>2</xdr:row>
      <xdr:rowOff>127000</xdr:rowOff>
    </xdr:from>
    <xdr:to>
      <xdr:col>7</xdr:col>
      <xdr:colOff>584708</xdr:colOff>
      <xdr:row>6</xdr:row>
      <xdr:rowOff>0</xdr:rowOff>
    </xdr:to>
    <xdr:sp macro="" textlink="">
      <xdr:nvSpPr>
        <xdr:cNvPr id="3" name="右矢印 2">
          <a:extLst>
            <a:ext uri="{FF2B5EF4-FFF2-40B4-BE49-F238E27FC236}">
              <a16:creationId xmlns:a16="http://schemas.microsoft.com/office/drawing/2014/main" id="{74BB301B-6D35-1149-BDB8-14346FEA8CE7}"/>
            </a:ext>
          </a:extLst>
        </xdr:cNvPr>
        <xdr:cNvSpPr/>
      </xdr:nvSpPr>
      <xdr:spPr>
        <a:xfrm>
          <a:off x="5943600" y="635000"/>
          <a:ext cx="419608" cy="901700"/>
        </a:xfrm>
        <a:prstGeom prst="rightArrow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2000"/>
        </a:p>
      </xdr:txBody>
    </xdr:sp>
    <xdr:clientData/>
  </xdr:twoCellAnchor>
  <xdr:twoCellAnchor>
    <xdr:from>
      <xdr:col>9</xdr:col>
      <xdr:colOff>749300</xdr:colOff>
      <xdr:row>17</xdr:row>
      <xdr:rowOff>77894</xdr:rowOff>
    </xdr:from>
    <xdr:to>
      <xdr:col>10</xdr:col>
      <xdr:colOff>520700</xdr:colOff>
      <xdr:row>18</xdr:row>
      <xdr:rowOff>215900</xdr:rowOff>
    </xdr:to>
    <xdr:sp macro="" textlink="">
      <xdr:nvSpPr>
        <xdr:cNvPr id="4" name="右矢印 3">
          <a:extLst>
            <a:ext uri="{FF2B5EF4-FFF2-40B4-BE49-F238E27FC236}">
              <a16:creationId xmlns:a16="http://schemas.microsoft.com/office/drawing/2014/main" id="{9A3C1C70-CD31-1548-8B11-0F4A26B3D384}"/>
            </a:ext>
          </a:extLst>
        </xdr:cNvPr>
        <xdr:cNvSpPr/>
      </xdr:nvSpPr>
      <xdr:spPr>
        <a:xfrm rot="5400000">
          <a:off x="8655897" y="4121997"/>
          <a:ext cx="392006" cy="965200"/>
        </a:xfrm>
        <a:prstGeom prst="rightArrow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101600</xdr:colOff>
      <xdr:row>4</xdr:row>
      <xdr:rowOff>101600</xdr:rowOff>
    </xdr:from>
    <xdr:to>
      <xdr:col>8</xdr:col>
      <xdr:colOff>596900</xdr:colOff>
      <xdr:row>23</xdr:row>
      <xdr:rowOff>88900</xdr:rowOff>
    </xdr:to>
    <xdr:sp macro="" textlink="">
      <xdr:nvSpPr>
        <xdr:cNvPr id="5" name="曲折矢印 4">
          <a:extLst>
            <a:ext uri="{FF2B5EF4-FFF2-40B4-BE49-F238E27FC236}">
              <a16:creationId xmlns:a16="http://schemas.microsoft.com/office/drawing/2014/main" id="{7DFB85C7-6D30-784C-ABB6-C58149BF725B}"/>
            </a:ext>
          </a:extLst>
        </xdr:cNvPr>
        <xdr:cNvSpPr/>
      </xdr:nvSpPr>
      <xdr:spPr>
        <a:xfrm rot="16200000">
          <a:off x="1314450" y="31750"/>
          <a:ext cx="4673600" cy="6870700"/>
        </a:xfrm>
        <a:prstGeom prst="bentArrow">
          <a:avLst>
            <a:gd name="adj1" fmla="val 9704"/>
            <a:gd name="adj2" fmla="val 11368"/>
            <a:gd name="adj3" fmla="val 13018"/>
            <a:gd name="adj4" fmla="val 30674"/>
          </a:avLst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oneCellAnchor>
    <xdr:from>
      <xdr:col>7</xdr:col>
      <xdr:colOff>152400</xdr:colOff>
      <xdr:row>3</xdr:row>
      <xdr:rowOff>76200</xdr:rowOff>
    </xdr:from>
    <xdr:ext cx="184731" cy="374141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F6C4D608-7AF3-A94E-8F31-0F1A95A22D8D}"/>
            </a:ext>
          </a:extLst>
        </xdr:cNvPr>
        <xdr:cNvSpPr txBox="1"/>
      </xdr:nvSpPr>
      <xdr:spPr>
        <a:xfrm>
          <a:off x="5930900" y="838200"/>
          <a:ext cx="18473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800">
            <a:solidFill>
              <a:schemeClr val="bg1"/>
            </a:solidFill>
          </a:endParaRPr>
        </a:p>
      </xdr:txBody>
    </xdr:sp>
    <xdr:clientData/>
  </xdr:oneCellAnchor>
  <xdr:oneCellAnchor>
    <xdr:from>
      <xdr:col>9</xdr:col>
      <xdr:colOff>1041400</xdr:colOff>
      <xdr:row>16</xdr:row>
      <xdr:rowOff>25400</xdr:rowOff>
    </xdr:from>
    <xdr:ext cx="184731" cy="374141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7036A476-7369-A548-8B77-A1FAF36AC44B}"/>
            </a:ext>
          </a:extLst>
        </xdr:cNvPr>
        <xdr:cNvSpPr txBox="1"/>
      </xdr:nvSpPr>
      <xdr:spPr>
        <a:xfrm>
          <a:off x="8661400" y="4102100"/>
          <a:ext cx="18473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800">
            <a:solidFill>
              <a:schemeClr val="bg1"/>
            </a:solidFill>
          </a:endParaRPr>
        </a:p>
      </xdr:txBody>
    </xdr:sp>
    <xdr:clientData/>
  </xdr:oneCellAnchor>
  <xdr:oneCellAnchor>
    <xdr:from>
      <xdr:col>9</xdr:col>
      <xdr:colOff>1041400</xdr:colOff>
      <xdr:row>15</xdr:row>
      <xdr:rowOff>25400</xdr:rowOff>
    </xdr:from>
    <xdr:ext cx="184731" cy="374141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CC754299-F694-8144-B931-8480F98FC02B}"/>
            </a:ext>
          </a:extLst>
        </xdr:cNvPr>
        <xdr:cNvSpPr txBox="1"/>
      </xdr:nvSpPr>
      <xdr:spPr>
        <a:xfrm>
          <a:off x="8661400" y="3848100"/>
          <a:ext cx="18473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800">
            <a:solidFill>
              <a:schemeClr val="bg1"/>
            </a:solidFill>
          </a:endParaRPr>
        </a:p>
      </xdr:txBody>
    </xdr:sp>
    <xdr:clientData/>
  </xdr:oneCellAnchor>
  <xdr:oneCellAnchor>
    <xdr:from>
      <xdr:col>9</xdr:col>
      <xdr:colOff>1041400</xdr:colOff>
      <xdr:row>14</xdr:row>
      <xdr:rowOff>25400</xdr:rowOff>
    </xdr:from>
    <xdr:ext cx="184731" cy="374141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3509A4CF-48C2-1D4A-BAA1-ACF0C8493D5A}"/>
            </a:ext>
          </a:extLst>
        </xdr:cNvPr>
        <xdr:cNvSpPr txBox="1"/>
      </xdr:nvSpPr>
      <xdr:spPr>
        <a:xfrm>
          <a:off x="8661400" y="3594100"/>
          <a:ext cx="18473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800">
            <a:solidFill>
              <a:schemeClr val="bg1"/>
            </a:solidFill>
          </a:endParaRPr>
        </a:p>
      </xdr:txBody>
    </xdr:sp>
    <xdr:clientData/>
  </xdr:oneCellAnchor>
  <xdr:oneCellAnchor>
    <xdr:from>
      <xdr:col>10</xdr:col>
      <xdr:colOff>1041400</xdr:colOff>
      <xdr:row>16</xdr:row>
      <xdr:rowOff>25400</xdr:rowOff>
    </xdr:from>
    <xdr:ext cx="184731" cy="374141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7ED15E9D-A495-A74A-826C-2ED789D91615}"/>
            </a:ext>
          </a:extLst>
        </xdr:cNvPr>
        <xdr:cNvSpPr txBox="1"/>
      </xdr:nvSpPr>
      <xdr:spPr>
        <a:xfrm>
          <a:off x="9855200" y="4102100"/>
          <a:ext cx="18473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800">
            <a:solidFill>
              <a:schemeClr val="bg1"/>
            </a:solidFill>
          </a:endParaRPr>
        </a:p>
      </xdr:txBody>
    </xdr:sp>
    <xdr:clientData/>
  </xdr:oneCellAnchor>
  <xdr:oneCellAnchor>
    <xdr:from>
      <xdr:col>10</xdr:col>
      <xdr:colOff>1041400</xdr:colOff>
      <xdr:row>15</xdr:row>
      <xdr:rowOff>25400</xdr:rowOff>
    </xdr:from>
    <xdr:ext cx="184731" cy="374141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6EFB20CE-4F19-0A41-B422-5C35ED55E544}"/>
            </a:ext>
          </a:extLst>
        </xdr:cNvPr>
        <xdr:cNvSpPr txBox="1"/>
      </xdr:nvSpPr>
      <xdr:spPr>
        <a:xfrm>
          <a:off x="9855200" y="3848100"/>
          <a:ext cx="18473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800">
            <a:solidFill>
              <a:schemeClr val="bg1"/>
            </a:solidFill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183572</xdr:colOff>
      <xdr:row>1</xdr:row>
      <xdr:rowOff>33483</xdr:rowOff>
    </xdr:from>
    <xdr:to>
      <xdr:col>16</xdr:col>
      <xdr:colOff>1425946</xdr:colOff>
      <xdr:row>16</xdr:row>
      <xdr:rowOff>190500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91B3BEB5-59F9-8747-A6E4-9A339C9AE6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165100</xdr:colOff>
      <xdr:row>2</xdr:row>
      <xdr:rowOff>127000</xdr:rowOff>
    </xdr:from>
    <xdr:to>
      <xdr:col>7</xdr:col>
      <xdr:colOff>584708</xdr:colOff>
      <xdr:row>6</xdr:row>
      <xdr:rowOff>0</xdr:rowOff>
    </xdr:to>
    <xdr:sp macro="" textlink="">
      <xdr:nvSpPr>
        <xdr:cNvPr id="3" name="右矢印 2">
          <a:extLst>
            <a:ext uri="{FF2B5EF4-FFF2-40B4-BE49-F238E27FC236}">
              <a16:creationId xmlns:a16="http://schemas.microsoft.com/office/drawing/2014/main" id="{E79586B2-5E3B-5A40-A110-68B00A6D568C}"/>
            </a:ext>
          </a:extLst>
        </xdr:cNvPr>
        <xdr:cNvSpPr/>
      </xdr:nvSpPr>
      <xdr:spPr>
        <a:xfrm>
          <a:off x="6985000" y="635000"/>
          <a:ext cx="419608" cy="901700"/>
        </a:xfrm>
        <a:prstGeom prst="rightArrow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2000"/>
        </a:p>
      </xdr:txBody>
    </xdr:sp>
    <xdr:clientData/>
  </xdr:twoCellAnchor>
  <xdr:twoCellAnchor>
    <xdr:from>
      <xdr:col>9</xdr:col>
      <xdr:colOff>749300</xdr:colOff>
      <xdr:row>17</xdr:row>
      <xdr:rowOff>77894</xdr:rowOff>
    </xdr:from>
    <xdr:to>
      <xdr:col>10</xdr:col>
      <xdr:colOff>520700</xdr:colOff>
      <xdr:row>18</xdr:row>
      <xdr:rowOff>215900</xdr:rowOff>
    </xdr:to>
    <xdr:sp macro="" textlink="">
      <xdr:nvSpPr>
        <xdr:cNvPr id="4" name="右矢印 3">
          <a:extLst>
            <a:ext uri="{FF2B5EF4-FFF2-40B4-BE49-F238E27FC236}">
              <a16:creationId xmlns:a16="http://schemas.microsoft.com/office/drawing/2014/main" id="{CC89E65B-AB4D-BC44-B606-0130F22BC876}"/>
            </a:ext>
          </a:extLst>
        </xdr:cNvPr>
        <xdr:cNvSpPr/>
      </xdr:nvSpPr>
      <xdr:spPr>
        <a:xfrm rot="5400000">
          <a:off x="9722697" y="4096597"/>
          <a:ext cx="392006" cy="1016000"/>
        </a:xfrm>
        <a:prstGeom prst="rightArrow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101600</xdr:colOff>
      <xdr:row>4</xdr:row>
      <xdr:rowOff>101600</xdr:rowOff>
    </xdr:from>
    <xdr:to>
      <xdr:col>8</xdr:col>
      <xdr:colOff>596900</xdr:colOff>
      <xdr:row>23</xdr:row>
      <xdr:rowOff>88900</xdr:rowOff>
    </xdr:to>
    <xdr:sp macro="" textlink="">
      <xdr:nvSpPr>
        <xdr:cNvPr id="5" name="曲折矢印 4">
          <a:extLst>
            <a:ext uri="{FF2B5EF4-FFF2-40B4-BE49-F238E27FC236}">
              <a16:creationId xmlns:a16="http://schemas.microsoft.com/office/drawing/2014/main" id="{B2D6BC30-75B8-F847-99B8-D22C620EE684}"/>
            </a:ext>
          </a:extLst>
        </xdr:cNvPr>
        <xdr:cNvSpPr/>
      </xdr:nvSpPr>
      <xdr:spPr>
        <a:xfrm rot="16200000">
          <a:off x="1835150" y="-488950"/>
          <a:ext cx="4673600" cy="7912100"/>
        </a:xfrm>
        <a:prstGeom prst="bentArrow">
          <a:avLst>
            <a:gd name="adj1" fmla="val 9704"/>
            <a:gd name="adj2" fmla="val 11368"/>
            <a:gd name="adj3" fmla="val 13018"/>
            <a:gd name="adj4" fmla="val 30674"/>
          </a:avLst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oneCellAnchor>
    <xdr:from>
      <xdr:col>7</xdr:col>
      <xdr:colOff>152400</xdr:colOff>
      <xdr:row>3</xdr:row>
      <xdr:rowOff>76200</xdr:rowOff>
    </xdr:from>
    <xdr:ext cx="184731" cy="374141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8ED31506-C977-9C49-9415-A82B6303377E}"/>
            </a:ext>
          </a:extLst>
        </xdr:cNvPr>
        <xdr:cNvSpPr txBox="1"/>
      </xdr:nvSpPr>
      <xdr:spPr>
        <a:xfrm>
          <a:off x="6972300" y="838200"/>
          <a:ext cx="18473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800">
            <a:solidFill>
              <a:schemeClr val="bg1"/>
            </a:solidFill>
          </a:endParaRPr>
        </a:p>
      </xdr:txBody>
    </xdr:sp>
    <xdr:clientData/>
  </xdr:oneCellAnchor>
  <xdr:oneCellAnchor>
    <xdr:from>
      <xdr:col>9</xdr:col>
      <xdr:colOff>1041400</xdr:colOff>
      <xdr:row>16</xdr:row>
      <xdr:rowOff>25400</xdr:rowOff>
    </xdr:from>
    <xdr:ext cx="184731" cy="374141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A6FC0FD7-8420-BB4A-A2EC-C650D6D17ED0}"/>
            </a:ext>
          </a:extLst>
        </xdr:cNvPr>
        <xdr:cNvSpPr txBox="1"/>
      </xdr:nvSpPr>
      <xdr:spPr>
        <a:xfrm>
          <a:off x="9702800" y="4102100"/>
          <a:ext cx="18473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800">
            <a:solidFill>
              <a:schemeClr val="bg1"/>
            </a:solidFill>
          </a:endParaRPr>
        </a:p>
      </xdr:txBody>
    </xdr:sp>
    <xdr:clientData/>
  </xdr:oneCellAnchor>
  <xdr:oneCellAnchor>
    <xdr:from>
      <xdr:col>9</xdr:col>
      <xdr:colOff>1041400</xdr:colOff>
      <xdr:row>15</xdr:row>
      <xdr:rowOff>25400</xdr:rowOff>
    </xdr:from>
    <xdr:ext cx="184731" cy="374141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EDA61F18-7222-1142-A085-B8CAAD8490D9}"/>
            </a:ext>
          </a:extLst>
        </xdr:cNvPr>
        <xdr:cNvSpPr txBox="1"/>
      </xdr:nvSpPr>
      <xdr:spPr>
        <a:xfrm>
          <a:off x="9702800" y="3848100"/>
          <a:ext cx="18473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800">
            <a:solidFill>
              <a:schemeClr val="bg1"/>
            </a:solidFill>
          </a:endParaRPr>
        </a:p>
      </xdr:txBody>
    </xdr:sp>
    <xdr:clientData/>
  </xdr:oneCellAnchor>
  <xdr:oneCellAnchor>
    <xdr:from>
      <xdr:col>9</xdr:col>
      <xdr:colOff>1041400</xdr:colOff>
      <xdr:row>14</xdr:row>
      <xdr:rowOff>25400</xdr:rowOff>
    </xdr:from>
    <xdr:ext cx="184731" cy="374141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107DA989-F481-0F46-ACEA-008C27D7AF8F}"/>
            </a:ext>
          </a:extLst>
        </xdr:cNvPr>
        <xdr:cNvSpPr txBox="1"/>
      </xdr:nvSpPr>
      <xdr:spPr>
        <a:xfrm>
          <a:off x="9702800" y="3594100"/>
          <a:ext cx="18473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800">
            <a:solidFill>
              <a:schemeClr val="bg1"/>
            </a:solidFill>
          </a:endParaRPr>
        </a:p>
      </xdr:txBody>
    </xdr:sp>
    <xdr:clientData/>
  </xdr:oneCellAnchor>
  <xdr:oneCellAnchor>
    <xdr:from>
      <xdr:col>10</xdr:col>
      <xdr:colOff>1041400</xdr:colOff>
      <xdr:row>16</xdr:row>
      <xdr:rowOff>25400</xdr:rowOff>
    </xdr:from>
    <xdr:ext cx="184731" cy="374141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2F6493BF-2C96-FF4A-B26C-5459B6F57C2C}"/>
            </a:ext>
          </a:extLst>
        </xdr:cNvPr>
        <xdr:cNvSpPr txBox="1"/>
      </xdr:nvSpPr>
      <xdr:spPr>
        <a:xfrm>
          <a:off x="10947400" y="4102100"/>
          <a:ext cx="18473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800">
            <a:solidFill>
              <a:schemeClr val="bg1"/>
            </a:solidFill>
          </a:endParaRPr>
        </a:p>
      </xdr:txBody>
    </xdr:sp>
    <xdr:clientData/>
  </xdr:oneCellAnchor>
  <xdr:oneCellAnchor>
    <xdr:from>
      <xdr:col>10</xdr:col>
      <xdr:colOff>1041400</xdr:colOff>
      <xdr:row>15</xdr:row>
      <xdr:rowOff>25400</xdr:rowOff>
    </xdr:from>
    <xdr:ext cx="184731" cy="374141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12E671F8-775C-3B46-89DA-DCB3156119DC}"/>
            </a:ext>
          </a:extLst>
        </xdr:cNvPr>
        <xdr:cNvSpPr txBox="1"/>
      </xdr:nvSpPr>
      <xdr:spPr>
        <a:xfrm>
          <a:off x="10947400" y="3848100"/>
          <a:ext cx="18473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800">
            <a:solidFill>
              <a:schemeClr val="bg1"/>
            </a:solidFill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711199</xdr:colOff>
      <xdr:row>0</xdr:row>
      <xdr:rowOff>177800</xdr:rowOff>
    </xdr:from>
    <xdr:to>
      <xdr:col>19</xdr:col>
      <xdr:colOff>402622</xdr:colOff>
      <xdr:row>29</xdr:row>
      <xdr:rowOff>127000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AA4BB1-DDA6-4AB4-14CC-5F865F417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199" y="177800"/>
          <a:ext cx="15375923" cy="584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7E821-A8FE-1C4D-A05D-D961ACE5C9C9}">
  <dimension ref="B1:BJ40"/>
  <sheetViews>
    <sheetView tabSelected="1" zoomScaleNormal="100" workbookViewId="0">
      <selection activeCell="F28" sqref="F28"/>
    </sheetView>
  </sheetViews>
  <sheetFormatPr baseColWidth="10" defaultRowHeight="20"/>
  <cols>
    <col min="1" max="1" width="1.28515625" customWidth="1"/>
    <col min="2" max="2" width="13.85546875" bestFit="1" customWidth="1"/>
    <col min="3" max="3" width="10.28515625" bestFit="1" customWidth="1"/>
    <col min="4" max="4" width="1" customWidth="1"/>
    <col min="5" max="5" width="16.7109375" bestFit="1" customWidth="1"/>
    <col min="6" max="6" width="13.42578125" bestFit="1" customWidth="1"/>
    <col min="7" max="7" width="20.140625" bestFit="1" customWidth="1"/>
    <col min="8" max="8" width="8" customWidth="1"/>
    <col min="9" max="9" width="12.7109375" bestFit="1" customWidth="1"/>
    <col min="10" max="10" width="14" bestFit="1" customWidth="1"/>
    <col min="11" max="11" width="13.42578125" customWidth="1"/>
    <col min="12" max="12" width="2.7109375" customWidth="1"/>
    <col min="13" max="13" width="4.42578125" customWidth="1"/>
    <col min="14" max="14" width="3.42578125" bestFit="1" customWidth="1"/>
    <col min="15" max="15" width="10.140625" bestFit="1" customWidth="1"/>
    <col min="16" max="62" width="16.42578125" bestFit="1" customWidth="1"/>
  </cols>
  <sheetData>
    <row r="1" spans="2:62" ht="20" customHeight="1" thickBot="1"/>
    <row r="2" spans="2:62">
      <c r="B2" s="10" t="s">
        <v>4</v>
      </c>
      <c r="C2" s="11">
        <v>1</v>
      </c>
      <c r="D2" s="12"/>
      <c r="E2" s="13" t="s">
        <v>5</v>
      </c>
      <c r="F2" s="13" t="s">
        <v>6</v>
      </c>
      <c r="G2" s="13" t="s">
        <v>7</v>
      </c>
      <c r="H2" s="14"/>
      <c r="I2" s="13" t="s">
        <v>10</v>
      </c>
      <c r="J2" s="13" t="s">
        <v>11</v>
      </c>
      <c r="K2" s="13" t="s">
        <v>12</v>
      </c>
      <c r="L2" s="15"/>
      <c r="M2" s="16"/>
      <c r="N2" s="16"/>
      <c r="O2" s="16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</row>
    <row r="3" spans="2:62">
      <c r="B3" s="17" t="s">
        <v>13</v>
      </c>
      <c r="C3" s="18">
        <v>1</v>
      </c>
      <c r="D3" s="12"/>
      <c r="E3" s="19">
        <v>7.8</v>
      </c>
      <c r="F3" s="20">
        <f>(E3-E15)/E16</f>
        <v>-1.3251288084186135</v>
      </c>
      <c r="G3" s="21">
        <v>568</v>
      </c>
      <c r="H3" s="22"/>
      <c r="I3" s="23">
        <f>C3+C4*F3</f>
        <v>-0.32512880841861347</v>
      </c>
      <c r="J3" s="19">
        <f>I3-G3</f>
        <v>-568.32512880841864</v>
      </c>
      <c r="K3" s="20">
        <f>J3*F3</f>
        <v>753.1040007322548</v>
      </c>
      <c r="L3" s="12"/>
      <c r="M3" s="12"/>
      <c r="N3" s="12"/>
      <c r="O3" s="12"/>
    </row>
    <row r="4" spans="2:62" ht="21" thickBot="1">
      <c r="B4" s="24" t="s">
        <v>14</v>
      </c>
      <c r="C4" s="25">
        <v>1</v>
      </c>
      <c r="D4" s="12"/>
      <c r="E4" s="26">
        <v>8.9</v>
      </c>
      <c r="F4" s="27">
        <f>(E4-E15)/E16</f>
        <v>-1.1665458503848356</v>
      </c>
      <c r="G4" s="28">
        <v>609</v>
      </c>
      <c r="H4" s="22"/>
      <c r="I4" s="29">
        <f>C3+C4*F4</f>
        <v>-0.1665458503848356</v>
      </c>
      <c r="J4" s="30">
        <f>I4-G4</f>
        <v>-609.16654585038486</v>
      </c>
      <c r="K4" s="27">
        <f>J4*F4</f>
        <v>710.6207062550302</v>
      </c>
      <c r="L4" s="12"/>
      <c r="M4" s="12"/>
      <c r="N4" s="12"/>
      <c r="O4" s="12"/>
    </row>
    <row r="5" spans="2:62">
      <c r="B5" s="12"/>
      <c r="C5" s="12"/>
      <c r="D5" s="12"/>
      <c r="E5" s="26">
        <v>11.2</v>
      </c>
      <c r="F5" s="31">
        <f>(E5-E15)/E16</f>
        <v>-0.83496330176875477</v>
      </c>
      <c r="G5" s="28">
        <v>702</v>
      </c>
      <c r="H5" s="22"/>
      <c r="I5" s="32">
        <f>C3+C4*F5</f>
        <v>0.16503669823124523</v>
      </c>
      <c r="J5" s="26">
        <f t="shared" ref="J5:J14" si="0">I5-G5</f>
        <v>-701.83496330176877</v>
      </c>
      <c r="K5" s="31">
        <f t="shared" ref="K5:K14" si="1">J5*F5</f>
        <v>586.00643825519774</v>
      </c>
      <c r="L5" s="12"/>
      <c r="M5" s="12"/>
      <c r="N5" s="12"/>
      <c r="O5" s="12"/>
    </row>
    <row r="6" spans="2:62">
      <c r="B6" s="12"/>
      <c r="C6" s="12"/>
      <c r="D6" s="12"/>
      <c r="E6" s="26">
        <v>13.4</v>
      </c>
      <c r="F6" s="31">
        <f>(E6-E15)/E16</f>
        <v>-0.51779738570119893</v>
      </c>
      <c r="G6" s="28">
        <v>780</v>
      </c>
      <c r="H6" s="22"/>
      <c r="I6" s="32">
        <f>C3+C4*F6</f>
        <v>0.48220261429880107</v>
      </c>
      <c r="J6" s="26">
        <f t="shared" si="0"/>
        <v>-779.51779738570121</v>
      </c>
      <c r="K6" s="31">
        <f t="shared" si="1"/>
        <v>403.63227759387297</v>
      </c>
      <c r="L6" s="12"/>
      <c r="M6" s="12"/>
      <c r="N6" s="12"/>
      <c r="O6" s="12"/>
    </row>
    <row r="7" spans="2:62">
      <c r="B7" s="12"/>
      <c r="C7" s="12"/>
      <c r="D7" s="12"/>
      <c r="E7" s="26">
        <v>19.7</v>
      </c>
      <c r="F7" s="31">
        <f>(E7-E15)/E16</f>
        <v>0.39045046485589224</v>
      </c>
      <c r="G7" s="33">
        <v>1062</v>
      </c>
      <c r="H7" s="22"/>
      <c r="I7" s="32">
        <f>C3+C4*F7</f>
        <v>1.3904504648558922</v>
      </c>
      <c r="J7" s="26">
        <f t="shared" si="0"/>
        <v>-1060.6095495351442</v>
      </c>
      <c r="K7" s="31">
        <f t="shared" si="1"/>
        <v>-414.1154916465955</v>
      </c>
      <c r="L7" s="12"/>
      <c r="M7" s="12"/>
      <c r="N7" s="12"/>
      <c r="O7" s="12"/>
    </row>
    <row r="8" spans="2:62">
      <c r="B8" s="12"/>
      <c r="C8" s="12"/>
      <c r="D8" s="12"/>
      <c r="E8" s="26">
        <v>23.4</v>
      </c>
      <c r="F8" s="31">
        <f>(E8-E15)/E16</f>
        <v>0.92386586915132674</v>
      </c>
      <c r="G8" s="33">
        <v>1039</v>
      </c>
      <c r="H8" s="22"/>
      <c r="I8" s="32">
        <f>C3+C4*F8</f>
        <v>1.9238658691513266</v>
      </c>
      <c r="J8" s="34">
        <f>I8-G8</f>
        <v>-1037.0761341308487</v>
      </c>
      <c r="K8" s="31">
        <f t="shared" si="1"/>
        <v>-958.11924403489445</v>
      </c>
      <c r="L8" s="12"/>
      <c r="M8" s="12"/>
      <c r="N8" s="12"/>
      <c r="O8" s="12"/>
    </row>
    <row r="9" spans="2:62">
      <c r="B9" s="12"/>
      <c r="C9" s="12"/>
      <c r="D9" s="12"/>
      <c r="E9" s="26">
        <v>24.4</v>
      </c>
      <c r="F9" s="31">
        <f>(E9-E15)/E16</f>
        <v>1.0680321946365794</v>
      </c>
      <c r="G9" s="28">
        <v>879</v>
      </c>
      <c r="H9" s="22"/>
      <c r="I9" s="32">
        <f>C3+C4*F9</f>
        <v>2.0680321946365794</v>
      </c>
      <c r="J9" s="26">
        <f t="shared" si="0"/>
        <v>-876.93196780536346</v>
      </c>
      <c r="K9" s="31">
        <f>J9*F9</f>
        <v>-936.59157412213654</v>
      </c>
      <c r="L9" s="12"/>
      <c r="M9" s="12"/>
      <c r="N9" s="12"/>
      <c r="O9" s="12"/>
    </row>
    <row r="10" spans="2:62">
      <c r="B10" s="12"/>
      <c r="C10" s="12"/>
      <c r="D10" s="12"/>
      <c r="E10" s="26">
        <v>29.1</v>
      </c>
      <c r="F10" s="31">
        <f>(E10-E15)/E16</f>
        <v>1.745613924417267</v>
      </c>
      <c r="G10" s="33">
        <v>1231</v>
      </c>
      <c r="H10" s="22"/>
      <c r="I10" s="32">
        <f>C3+C4*F10</f>
        <v>2.7456139244172668</v>
      </c>
      <c r="J10" s="26">
        <f t="shared" si="0"/>
        <v>-1228.2543860755827</v>
      </c>
      <c r="K10" s="31">
        <f t="shared" si="1"/>
        <v>-2144.0579590601192</v>
      </c>
      <c r="L10" s="12"/>
      <c r="M10" s="12"/>
      <c r="N10" s="12"/>
      <c r="O10" s="12"/>
    </row>
    <row r="11" spans="2:62">
      <c r="B11" s="12"/>
      <c r="C11" s="12"/>
      <c r="D11" s="12"/>
      <c r="E11" s="26">
        <v>24.6</v>
      </c>
      <c r="F11" s="31">
        <f>(E11-E15)/E16</f>
        <v>1.0968654597336303</v>
      </c>
      <c r="G11" s="28">
        <v>920</v>
      </c>
      <c r="H11" s="22"/>
      <c r="I11" s="32">
        <f>C3+C4*F11</f>
        <v>2.09686545973363</v>
      </c>
      <c r="J11" s="26">
        <f t="shared" si="0"/>
        <v>-917.90313454026636</v>
      </c>
      <c r="K11" s="31">
        <f t="shared" si="1"/>
        <v>-1006.8162436584495</v>
      </c>
      <c r="L11" s="12"/>
      <c r="M11" s="12"/>
      <c r="N11" s="12"/>
      <c r="O11" s="12"/>
    </row>
    <row r="12" spans="2:62">
      <c r="B12" s="12"/>
      <c r="C12" s="12"/>
      <c r="D12" s="12"/>
      <c r="E12" s="26">
        <v>17.899999999999999</v>
      </c>
      <c r="F12" s="31">
        <f>(E12-E15)/E16</f>
        <v>0.13095107898243749</v>
      </c>
      <c r="G12" s="28">
        <v>670</v>
      </c>
      <c r="H12" s="22"/>
      <c r="I12" s="32">
        <f>C3+C4*F12</f>
        <v>1.1309510789824375</v>
      </c>
      <c r="J12" s="26">
        <f t="shared" si="0"/>
        <v>-668.86904892101757</v>
      </c>
      <c r="K12" s="31">
        <f t="shared" si="1"/>
        <v>-87.589123654164013</v>
      </c>
      <c r="L12" s="12"/>
      <c r="M12" s="12"/>
      <c r="N12" s="12"/>
      <c r="O12" s="12"/>
    </row>
    <row r="13" spans="2:62">
      <c r="B13" s="12"/>
      <c r="C13" s="12"/>
      <c r="D13" s="12"/>
      <c r="E13" s="26">
        <v>14.7</v>
      </c>
      <c r="F13" s="31">
        <f>(E13-E15)/E16</f>
        <v>-0.3303811625703707</v>
      </c>
      <c r="G13" s="28">
        <v>657</v>
      </c>
      <c r="H13" s="22"/>
      <c r="I13" s="32">
        <f>C3+C4*F13</f>
        <v>0.66961883742962924</v>
      </c>
      <c r="J13" s="26">
        <f t="shared" si="0"/>
        <v>-656.33038116257035</v>
      </c>
      <c r="K13" s="31">
        <f t="shared" si="1"/>
        <v>216.83919435874452</v>
      </c>
      <c r="L13" s="12"/>
      <c r="M13" s="12"/>
      <c r="N13" s="12"/>
      <c r="O13" s="12"/>
    </row>
    <row r="14" spans="2:62">
      <c r="B14" s="12"/>
      <c r="C14" s="12"/>
      <c r="D14" s="12"/>
      <c r="E14" s="35">
        <v>8.8000000000000007</v>
      </c>
      <c r="F14" s="36">
        <f>(E14-E15)/E16</f>
        <v>-1.1809624829333607</v>
      </c>
      <c r="G14" s="37">
        <v>639</v>
      </c>
      <c r="H14" s="22"/>
      <c r="I14" s="38">
        <f>C3+C4*F14</f>
        <v>-0.1809624829333607</v>
      </c>
      <c r="J14" s="35">
        <f t="shared" si="0"/>
        <v>-639.18096248293341</v>
      </c>
      <c r="K14" s="36">
        <f t="shared" si="1"/>
        <v>754.84873649758026</v>
      </c>
      <c r="L14" s="12"/>
      <c r="M14" s="12"/>
      <c r="N14" s="12"/>
      <c r="O14" s="12"/>
    </row>
    <row r="15" spans="2:62">
      <c r="B15" s="12"/>
      <c r="C15" s="39" t="s">
        <v>2</v>
      </c>
      <c r="D15" s="12"/>
      <c r="E15" s="36">
        <f>AVERAGE(E3:E14)</f>
        <v>16.991666666666667</v>
      </c>
      <c r="F15" s="36">
        <f>AVERAGE(F3:F14)</f>
        <v>0</v>
      </c>
      <c r="G15" s="22"/>
      <c r="H15" s="22"/>
      <c r="I15" s="12"/>
      <c r="J15" s="12"/>
      <c r="K15" s="12"/>
      <c r="L15" s="12"/>
      <c r="M15" s="12"/>
      <c r="N15" s="12"/>
      <c r="O15" s="12"/>
    </row>
    <row r="16" spans="2:62">
      <c r="B16" s="12"/>
      <c r="C16" s="39" t="s">
        <v>3</v>
      </c>
      <c r="D16" s="12"/>
      <c r="E16" s="36">
        <f>_xlfn.STDEV.P(E3:E14)</f>
        <v>6.9364326005679766</v>
      </c>
      <c r="F16" s="36">
        <f>_xlfn.STDEV.P(F3:F14)</f>
        <v>1</v>
      </c>
      <c r="G16" s="12"/>
      <c r="H16" s="12"/>
      <c r="I16" s="9" t="s">
        <v>1</v>
      </c>
      <c r="J16" s="52" t="s">
        <v>8</v>
      </c>
      <c r="K16" s="9" t="s">
        <v>9</v>
      </c>
      <c r="L16" s="12"/>
      <c r="M16" s="40"/>
      <c r="N16" s="40"/>
      <c r="O16" s="40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</row>
    <row r="17" spans="2:62">
      <c r="B17" s="12"/>
      <c r="C17" s="12"/>
      <c r="D17" s="12"/>
      <c r="E17" s="12"/>
      <c r="F17" s="12"/>
      <c r="G17" s="12"/>
      <c r="H17" s="12"/>
      <c r="I17" s="41">
        <f>SUMXMY2(G3:G14,I3:I14)</f>
        <v>8401589.523435032</v>
      </c>
      <c r="J17" s="41">
        <f>SUM(J3:J14)</f>
        <v>-9744</v>
      </c>
      <c r="K17" s="41">
        <f>SUM(K3:K14)</f>
        <v>-2122.2382824836782</v>
      </c>
      <c r="L17" s="12"/>
      <c r="M17" s="40"/>
      <c r="N17" s="40"/>
      <c r="O17" s="40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</row>
    <row r="18" spans="2:62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40"/>
      <c r="N18" s="42" t="s">
        <v>0</v>
      </c>
      <c r="O18" s="42" t="s">
        <v>15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</row>
    <row r="19" spans="2:62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40"/>
      <c r="N19" s="43">
        <v>-2</v>
      </c>
      <c r="O19" s="44">
        <f>C3+N19*C4</f>
        <v>-1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</row>
    <row r="20" spans="2:62">
      <c r="B20" s="12"/>
      <c r="C20" s="12"/>
      <c r="D20" s="12"/>
      <c r="E20" s="12"/>
      <c r="F20" s="12"/>
      <c r="G20" s="12"/>
      <c r="H20" s="12"/>
      <c r="I20" s="12"/>
      <c r="J20" s="39" t="s">
        <v>18</v>
      </c>
      <c r="K20" s="45">
        <v>0.01</v>
      </c>
      <c r="L20" s="12"/>
      <c r="M20" s="40"/>
      <c r="N20" s="46">
        <v>2</v>
      </c>
      <c r="O20" s="47">
        <f>C3+N20*C4</f>
        <v>3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</row>
    <row r="21" spans="2:62" ht="9" customHeight="1" thickBot="1">
      <c r="B21" s="12"/>
      <c r="C21" s="12"/>
      <c r="D21" s="12"/>
      <c r="E21" s="12"/>
      <c r="F21" s="12"/>
      <c r="G21" s="16"/>
      <c r="H21" s="16"/>
      <c r="I21" s="16"/>
      <c r="J21" s="48"/>
      <c r="K21" s="49"/>
      <c r="L21" s="12"/>
      <c r="M21" s="12"/>
      <c r="N21" s="12"/>
      <c r="O21" s="12"/>
    </row>
    <row r="22" spans="2:62" ht="20" customHeight="1">
      <c r="B22" s="12"/>
      <c r="C22" s="12"/>
      <c r="D22" s="12"/>
      <c r="E22" s="12"/>
      <c r="F22" s="12"/>
      <c r="G22" s="16"/>
      <c r="H22" s="16"/>
      <c r="I22" s="16"/>
      <c r="J22" s="10" t="s">
        <v>19</v>
      </c>
      <c r="K22" s="11">
        <f>C2+1</f>
        <v>2</v>
      </c>
      <c r="L22" s="12"/>
      <c r="M22" s="12"/>
      <c r="N22" s="12"/>
      <c r="O22" s="12"/>
    </row>
    <row r="23" spans="2:62">
      <c r="B23" s="12"/>
      <c r="C23" s="12"/>
      <c r="D23" s="12"/>
      <c r="E23" s="12"/>
      <c r="F23" s="12"/>
      <c r="G23" s="16"/>
      <c r="H23" s="16"/>
      <c r="I23" s="16"/>
      <c r="J23" s="17" t="s">
        <v>16</v>
      </c>
      <c r="K23" s="50">
        <f>C3-K20*J17</f>
        <v>98.44</v>
      </c>
      <c r="L23" s="12"/>
      <c r="M23" s="12"/>
      <c r="N23" s="12"/>
      <c r="O23" s="12"/>
    </row>
    <row r="24" spans="2:62" ht="21" thickBot="1">
      <c r="B24" s="12"/>
      <c r="C24" s="12"/>
      <c r="D24" s="12"/>
      <c r="E24" s="12"/>
      <c r="F24" s="12"/>
      <c r="G24" s="16"/>
      <c r="H24" s="16"/>
      <c r="I24" s="16"/>
      <c r="J24" s="24" t="s">
        <v>17</v>
      </c>
      <c r="K24" s="51">
        <f>C4-K20*K17</f>
        <v>22.222382824836782</v>
      </c>
      <c r="L24" s="12"/>
      <c r="M24" s="12"/>
      <c r="N24" s="12"/>
      <c r="O24" s="12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</row>
    <row r="25" spans="2:62">
      <c r="G25" s="1"/>
      <c r="H25" s="1"/>
      <c r="I25" s="1"/>
      <c r="L25" s="1"/>
    </row>
    <row r="26" spans="2:62">
      <c r="M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</row>
    <row r="27" spans="2:62">
      <c r="L27" s="3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2:62">
      <c r="K28" s="4"/>
      <c r="L28" s="4"/>
      <c r="M28" s="4"/>
      <c r="N28" s="4"/>
      <c r="O28" s="8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2:62">
      <c r="G29" s="1"/>
      <c r="H29" s="1"/>
      <c r="I29" s="1"/>
    </row>
    <row r="30" spans="2:62">
      <c r="F30" s="5"/>
      <c r="G30" s="6"/>
      <c r="H30" s="6"/>
      <c r="I30" s="6"/>
    </row>
    <row r="32" spans="2:62">
      <c r="F32" s="1"/>
    </row>
    <row r="33" spans="8:62">
      <c r="H33" s="7"/>
      <c r="I33" s="7"/>
    </row>
    <row r="34" spans="8:62">
      <c r="H34" s="7"/>
      <c r="I34" s="7"/>
    </row>
    <row r="35" spans="8:62">
      <c r="H35" s="7"/>
      <c r="I35" s="7"/>
    </row>
    <row r="39" spans="8:62"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</row>
    <row r="40" spans="8:62"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</row>
  </sheetData>
  <phoneticPr fontId="2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521AA-01F8-0D43-B32A-11916D9386B7}">
  <dimension ref="B1:BJ40"/>
  <sheetViews>
    <sheetView zoomScaleNormal="100" workbookViewId="0">
      <selection activeCell="I27" sqref="I27"/>
    </sheetView>
  </sheetViews>
  <sheetFormatPr baseColWidth="10" defaultRowHeight="20"/>
  <cols>
    <col min="1" max="1" width="1.28515625" customWidth="1"/>
    <col min="2" max="2" width="13.85546875" bestFit="1" customWidth="1"/>
    <col min="3" max="3" width="10.28515625" bestFit="1" customWidth="1"/>
    <col min="4" max="4" width="1" customWidth="1"/>
    <col min="5" max="5" width="16.7109375" bestFit="1" customWidth="1"/>
    <col min="6" max="6" width="13.42578125" bestFit="1" customWidth="1"/>
    <col min="7" max="7" width="20.140625" bestFit="1" customWidth="1"/>
    <col min="8" max="8" width="8" customWidth="1"/>
    <col min="9" max="9" width="12.7109375" bestFit="1" customWidth="1"/>
    <col min="10" max="10" width="14" bestFit="1" customWidth="1"/>
    <col min="11" max="11" width="13.42578125" customWidth="1"/>
    <col min="12" max="12" width="2.7109375" customWidth="1"/>
    <col min="13" max="13" width="4.42578125" customWidth="1"/>
    <col min="14" max="14" width="3.42578125" bestFit="1" customWidth="1"/>
    <col min="15" max="15" width="10.140625" bestFit="1" customWidth="1"/>
    <col min="16" max="62" width="16.42578125" bestFit="1" customWidth="1"/>
  </cols>
  <sheetData>
    <row r="1" spans="2:62" ht="20" customHeight="1" thickBot="1"/>
    <row r="2" spans="2:62">
      <c r="B2" s="10" t="s">
        <v>4</v>
      </c>
      <c r="C2" s="11">
        <v>1</v>
      </c>
      <c r="D2" s="12"/>
      <c r="E2" s="13" t="s">
        <v>5</v>
      </c>
      <c r="F2" s="13" t="s">
        <v>6</v>
      </c>
      <c r="G2" s="13" t="s">
        <v>7</v>
      </c>
      <c r="H2" s="14"/>
      <c r="I2" s="13" t="s">
        <v>10</v>
      </c>
      <c r="J2" s="13" t="s">
        <v>11</v>
      </c>
      <c r="K2" s="13" t="s">
        <v>12</v>
      </c>
      <c r="L2" s="15"/>
      <c r="M2" s="16"/>
      <c r="N2" s="16"/>
      <c r="O2" s="16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</row>
    <row r="3" spans="2:62">
      <c r="B3" s="17" t="s">
        <v>13</v>
      </c>
      <c r="C3" s="18">
        <v>645</v>
      </c>
      <c r="D3" s="12"/>
      <c r="E3" s="19">
        <v>7.8</v>
      </c>
      <c r="F3" s="20">
        <f>(E3-E15)/E16</f>
        <v>-1.3251288084186135</v>
      </c>
      <c r="G3" s="21">
        <v>568</v>
      </c>
      <c r="H3" s="22"/>
      <c r="I3" s="23">
        <f>C3+C4*F3</f>
        <v>458.15683801297553</v>
      </c>
      <c r="J3" s="19">
        <f>I3-G3</f>
        <v>-109.84316198702447</v>
      </c>
      <c r="K3" s="20">
        <f>J3*F3</f>
        <v>145.55633835679848</v>
      </c>
      <c r="L3" s="12"/>
      <c r="M3" s="12"/>
      <c r="N3" s="12"/>
      <c r="O3" s="12"/>
    </row>
    <row r="4" spans="2:62" ht="21" thickBot="1">
      <c r="B4" s="24" t="s">
        <v>14</v>
      </c>
      <c r="C4" s="25">
        <v>141</v>
      </c>
      <c r="D4" s="12"/>
      <c r="E4" s="26">
        <v>8.9</v>
      </c>
      <c r="F4" s="27">
        <f>(E4-E15)/E16</f>
        <v>-1.1665458503848356</v>
      </c>
      <c r="G4" s="28">
        <v>609</v>
      </c>
      <c r="H4" s="22"/>
      <c r="I4" s="29">
        <f>C3+C4*F4</f>
        <v>480.51703509573815</v>
      </c>
      <c r="J4" s="30">
        <f>I4-G4</f>
        <v>-128.48296490426185</v>
      </c>
      <c r="K4" s="27">
        <f>J4*F4</f>
        <v>149.88126955420714</v>
      </c>
      <c r="L4" s="12"/>
      <c r="M4" s="12"/>
      <c r="N4" s="12"/>
      <c r="O4" s="12"/>
    </row>
    <row r="5" spans="2:62">
      <c r="B5" s="12"/>
      <c r="C5" s="12"/>
      <c r="D5" s="12"/>
      <c r="E5" s="26">
        <v>11.2</v>
      </c>
      <c r="F5" s="31">
        <f>(E5-E15)/E16</f>
        <v>-0.83496330176875477</v>
      </c>
      <c r="G5" s="28">
        <v>702</v>
      </c>
      <c r="H5" s="22"/>
      <c r="I5" s="32">
        <f>C3+C4*F5</f>
        <v>527.27017445060562</v>
      </c>
      <c r="J5" s="26">
        <f t="shared" ref="J5:J14" si="0">I5-G5</f>
        <v>-174.72982554939438</v>
      </c>
      <c r="K5" s="31">
        <f t="shared" ref="K5:K14" si="1">J5*F5</f>
        <v>145.89299205820086</v>
      </c>
      <c r="L5" s="12"/>
      <c r="M5" s="12"/>
      <c r="N5" s="12"/>
      <c r="O5" s="12"/>
    </row>
    <row r="6" spans="2:62">
      <c r="B6" s="12"/>
      <c r="C6" s="12"/>
      <c r="D6" s="12"/>
      <c r="E6" s="26">
        <v>13.4</v>
      </c>
      <c r="F6" s="31">
        <f>(E6-E15)/E16</f>
        <v>-0.51779738570119893</v>
      </c>
      <c r="G6" s="28">
        <v>780</v>
      </c>
      <c r="H6" s="22"/>
      <c r="I6" s="32">
        <f>C3+C4*F6</f>
        <v>571.99056861613099</v>
      </c>
      <c r="J6" s="26">
        <f t="shared" si="0"/>
        <v>-208.00943138386901</v>
      </c>
      <c r="K6" s="31">
        <f t="shared" si="1"/>
        <v>107.7067397717603</v>
      </c>
      <c r="L6" s="12"/>
      <c r="M6" s="12"/>
      <c r="N6" s="12"/>
      <c r="O6" s="12"/>
    </row>
    <row r="7" spans="2:62">
      <c r="B7" s="12"/>
      <c r="C7" s="12"/>
      <c r="D7" s="12"/>
      <c r="E7" s="26">
        <v>19.7</v>
      </c>
      <c r="F7" s="31">
        <f>(E7-E15)/E16</f>
        <v>0.39045046485589224</v>
      </c>
      <c r="G7" s="33">
        <v>1062</v>
      </c>
      <c r="H7" s="22"/>
      <c r="I7" s="32">
        <f>C3+C4*F7</f>
        <v>700.05351554468075</v>
      </c>
      <c r="J7" s="26">
        <f t="shared" si="0"/>
        <v>-361.94648445531925</v>
      </c>
      <c r="K7" s="31">
        <f t="shared" si="1"/>
        <v>-141.32217310853537</v>
      </c>
      <c r="L7" s="12"/>
      <c r="M7" s="12"/>
      <c r="N7" s="12"/>
      <c r="O7" s="12"/>
    </row>
    <row r="8" spans="2:62">
      <c r="B8" s="12"/>
      <c r="C8" s="12"/>
      <c r="D8" s="12"/>
      <c r="E8" s="26">
        <v>23.4</v>
      </c>
      <c r="F8" s="31">
        <f>(E8-E15)/E16</f>
        <v>0.92386586915132674</v>
      </c>
      <c r="G8" s="33">
        <v>1039</v>
      </c>
      <c r="H8" s="22"/>
      <c r="I8" s="32">
        <f>C3+C4*F8</f>
        <v>775.26508755033706</v>
      </c>
      <c r="J8" s="34">
        <f>I8-G8</f>
        <v>-263.73491244966294</v>
      </c>
      <c r="K8" s="31">
        <f t="shared" si="1"/>
        <v>-243.65568411585693</v>
      </c>
      <c r="L8" s="12"/>
      <c r="M8" s="12"/>
      <c r="N8" s="12"/>
      <c r="O8" s="12"/>
    </row>
    <row r="9" spans="2:62">
      <c r="B9" s="12"/>
      <c r="C9" s="12"/>
      <c r="D9" s="12"/>
      <c r="E9" s="26">
        <v>24.4</v>
      </c>
      <c r="F9" s="31">
        <f>(E9-E15)/E16</f>
        <v>1.0680321946365794</v>
      </c>
      <c r="G9" s="28">
        <v>879</v>
      </c>
      <c r="H9" s="22"/>
      <c r="I9" s="32">
        <f>C3+C4*F9</f>
        <v>795.59253944375769</v>
      </c>
      <c r="J9" s="26">
        <f t="shared" si="0"/>
        <v>-83.407460556242313</v>
      </c>
      <c r="K9" s="31">
        <f>J9*F9</f>
        <v>-89.08185314694741</v>
      </c>
      <c r="L9" s="12"/>
      <c r="M9" s="12"/>
      <c r="N9" s="12"/>
      <c r="O9" s="12"/>
    </row>
    <row r="10" spans="2:62">
      <c r="B10" s="12"/>
      <c r="C10" s="12"/>
      <c r="D10" s="12"/>
      <c r="E10" s="26">
        <v>29.1</v>
      </c>
      <c r="F10" s="31">
        <f>(E10-E15)/E16</f>
        <v>1.745613924417267</v>
      </c>
      <c r="G10" s="33">
        <v>1231</v>
      </c>
      <c r="H10" s="22"/>
      <c r="I10" s="32">
        <f>C3+C4*F10</f>
        <v>891.13156334283462</v>
      </c>
      <c r="J10" s="26">
        <f t="shared" si="0"/>
        <v>-339.86843665716538</v>
      </c>
      <c r="K10" s="31">
        <f t="shared" si="1"/>
        <v>-593.27907549867575</v>
      </c>
      <c r="L10" s="12"/>
      <c r="M10" s="12"/>
      <c r="N10" s="12"/>
      <c r="O10" s="12"/>
    </row>
    <row r="11" spans="2:62">
      <c r="B11" s="12"/>
      <c r="C11" s="12"/>
      <c r="D11" s="12"/>
      <c r="E11" s="26">
        <v>24.6</v>
      </c>
      <c r="F11" s="31">
        <f>(E11-E15)/E16</f>
        <v>1.0968654597336303</v>
      </c>
      <c r="G11" s="28">
        <v>920</v>
      </c>
      <c r="H11" s="22"/>
      <c r="I11" s="32">
        <f>C3+C4*F11</f>
        <v>799.6580298224419</v>
      </c>
      <c r="J11" s="26">
        <f t="shared" si="0"/>
        <v>-120.3419701775581</v>
      </c>
      <c r="K11" s="31">
        <f t="shared" si="1"/>
        <v>-131.9989504440581</v>
      </c>
      <c r="L11" s="12"/>
      <c r="M11" s="12"/>
      <c r="N11" s="12"/>
      <c r="O11" s="12"/>
    </row>
    <row r="12" spans="2:62">
      <c r="B12" s="12"/>
      <c r="C12" s="12"/>
      <c r="D12" s="12"/>
      <c r="E12" s="26">
        <v>17.899999999999999</v>
      </c>
      <c r="F12" s="31">
        <f>(E12-E15)/E16</f>
        <v>0.13095107898243749</v>
      </c>
      <c r="G12" s="28">
        <v>670</v>
      </c>
      <c r="H12" s="22"/>
      <c r="I12" s="32">
        <f>C3+C4*F12</f>
        <v>663.46410213652371</v>
      </c>
      <c r="J12" s="26">
        <f t="shared" si="0"/>
        <v>-6.5358978634762934</v>
      </c>
      <c r="K12" s="31">
        <f t="shared" si="1"/>
        <v>-0.85588287734122859</v>
      </c>
      <c r="L12" s="12"/>
      <c r="M12" s="12"/>
      <c r="N12" s="12"/>
      <c r="O12" s="12"/>
    </row>
    <row r="13" spans="2:62">
      <c r="B13" s="12"/>
      <c r="C13" s="12"/>
      <c r="D13" s="12"/>
      <c r="E13" s="26">
        <v>14.7</v>
      </c>
      <c r="F13" s="31">
        <f>(E13-E15)/E16</f>
        <v>-0.3303811625703707</v>
      </c>
      <c r="G13" s="28">
        <v>657</v>
      </c>
      <c r="H13" s="22"/>
      <c r="I13" s="32">
        <f>C3+C4*F13</f>
        <v>598.41625607757771</v>
      </c>
      <c r="J13" s="26">
        <f t="shared" si="0"/>
        <v>-58.583743922422286</v>
      </c>
      <c r="K13" s="31">
        <f t="shared" si="1"/>
        <v>19.354965424814765</v>
      </c>
      <c r="L13" s="12"/>
      <c r="M13" s="12"/>
      <c r="N13" s="12"/>
      <c r="O13" s="12"/>
    </row>
    <row r="14" spans="2:62">
      <c r="B14" s="12"/>
      <c r="C14" s="12"/>
      <c r="D14" s="12"/>
      <c r="E14" s="35">
        <v>8.8000000000000007</v>
      </c>
      <c r="F14" s="36">
        <f>(E14-E15)/E16</f>
        <v>-1.1809624829333607</v>
      </c>
      <c r="G14" s="37">
        <v>639</v>
      </c>
      <c r="H14" s="22"/>
      <c r="I14" s="38">
        <f>C3+C4*F14</f>
        <v>478.48428990639616</v>
      </c>
      <c r="J14" s="35">
        <f t="shared" si="0"/>
        <v>-160.51571009360384</v>
      </c>
      <c r="K14" s="36">
        <f t="shared" si="1"/>
        <v>189.5630315419539</v>
      </c>
      <c r="L14" s="12"/>
      <c r="M14" s="12"/>
      <c r="N14" s="12"/>
      <c r="O14" s="12"/>
    </row>
    <row r="15" spans="2:62">
      <c r="B15" s="12"/>
      <c r="C15" s="39" t="s">
        <v>2</v>
      </c>
      <c r="D15" s="12"/>
      <c r="E15" s="36">
        <f>AVERAGE(E3:E14)</f>
        <v>16.991666666666667</v>
      </c>
      <c r="F15" s="36">
        <f>AVERAGE(F3:F14)</f>
        <v>0</v>
      </c>
      <c r="G15" s="22"/>
      <c r="H15" s="22"/>
      <c r="I15" s="12"/>
      <c r="J15" s="12"/>
      <c r="K15" s="12"/>
      <c r="L15" s="12"/>
      <c r="M15" s="12"/>
      <c r="N15" s="12"/>
      <c r="O15" s="12"/>
    </row>
    <row r="16" spans="2:62">
      <c r="B16" s="12"/>
      <c r="C16" s="39" t="s">
        <v>3</v>
      </c>
      <c r="D16" s="12"/>
      <c r="E16" s="36">
        <f>_xlfn.STDEV.P(E3:E14)</f>
        <v>6.9364326005679766</v>
      </c>
      <c r="F16" s="36">
        <f>_xlfn.STDEV.P(F3:F14)</f>
        <v>1</v>
      </c>
      <c r="G16" s="12"/>
      <c r="H16" s="12"/>
      <c r="I16" s="9" t="s">
        <v>1</v>
      </c>
      <c r="J16" s="52" t="s">
        <v>8</v>
      </c>
      <c r="K16" s="9" t="s">
        <v>9</v>
      </c>
      <c r="L16" s="12"/>
      <c r="M16" s="40"/>
      <c r="N16" s="40"/>
      <c r="O16" s="40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</row>
    <row r="17" spans="2:62">
      <c r="B17" s="12"/>
      <c r="C17" s="12"/>
      <c r="D17" s="12"/>
      <c r="E17" s="12"/>
      <c r="F17" s="12"/>
      <c r="G17" s="12"/>
      <c r="H17" s="12"/>
      <c r="I17" s="41">
        <f>SUMXMY2(G3:G14,I3:I14)</f>
        <v>469122.80433960247</v>
      </c>
      <c r="J17" s="41">
        <f>SUM(J3:J14)</f>
        <v>-2016.0000000000005</v>
      </c>
      <c r="K17" s="41">
        <f>SUM(K3:K14)</f>
        <v>-442.23828248367931</v>
      </c>
      <c r="L17" s="12"/>
      <c r="M17" s="40"/>
      <c r="N17" s="40"/>
      <c r="O17" s="40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</row>
    <row r="18" spans="2:62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40"/>
      <c r="N18" s="42" t="s">
        <v>0</v>
      </c>
      <c r="O18" s="42" t="s">
        <v>15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</row>
    <row r="19" spans="2:62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40"/>
      <c r="N19" s="43">
        <v>-2</v>
      </c>
      <c r="O19" s="44">
        <f>C3+N19*C4</f>
        <v>363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</row>
    <row r="20" spans="2:62">
      <c r="B20" s="12"/>
      <c r="C20" s="12"/>
      <c r="D20" s="12"/>
      <c r="E20" s="12"/>
      <c r="F20" s="12"/>
      <c r="G20" s="12"/>
      <c r="H20" s="12"/>
      <c r="I20" s="12"/>
      <c r="J20" s="39" t="s">
        <v>18</v>
      </c>
      <c r="K20" s="53">
        <v>0.17</v>
      </c>
      <c r="L20" s="12"/>
      <c r="M20" s="40"/>
      <c r="N20" s="46">
        <v>2</v>
      </c>
      <c r="O20" s="47">
        <f>C3+N20*C4</f>
        <v>927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</row>
    <row r="21" spans="2:62" ht="9" customHeight="1" thickBot="1">
      <c r="B21" s="12"/>
      <c r="C21" s="12"/>
      <c r="D21" s="12"/>
      <c r="E21" s="12"/>
      <c r="F21" s="12"/>
      <c r="G21" s="16"/>
      <c r="H21" s="16"/>
      <c r="I21" s="16"/>
      <c r="J21" s="48"/>
      <c r="K21" s="49"/>
      <c r="L21" s="12"/>
      <c r="M21" s="12"/>
      <c r="N21" s="12"/>
      <c r="O21" s="12"/>
    </row>
    <row r="22" spans="2:62" ht="20" customHeight="1">
      <c r="B22" s="12"/>
      <c r="C22" s="12"/>
      <c r="D22" s="12"/>
      <c r="E22" s="12"/>
      <c r="F22" s="12"/>
      <c r="G22" s="16"/>
      <c r="H22" s="16"/>
      <c r="I22" s="16"/>
      <c r="J22" s="10" t="s">
        <v>19</v>
      </c>
      <c r="K22" s="11">
        <f>C2+1</f>
        <v>2</v>
      </c>
      <c r="L22" s="12"/>
      <c r="M22" s="12"/>
      <c r="N22" s="12"/>
      <c r="O22" s="12"/>
    </row>
    <row r="23" spans="2:62">
      <c r="B23" s="12"/>
      <c r="C23" s="12"/>
      <c r="D23" s="12"/>
      <c r="E23" s="12"/>
      <c r="F23" s="12"/>
      <c r="G23" s="16"/>
      <c r="H23" s="16"/>
      <c r="I23" s="16"/>
      <c r="J23" s="17" t="s">
        <v>16</v>
      </c>
      <c r="K23" s="50">
        <f>C3-K20*J17</f>
        <v>987.72</v>
      </c>
      <c r="L23" s="12"/>
      <c r="M23" s="12"/>
      <c r="N23" s="12"/>
      <c r="O23" s="12"/>
    </row>
    <row r="24" spans="2:62" ht="21" thickBot="1">
      <c r="B24" s="12"/>
      <c r="C24" s="12"/>
      <c r="D24" s="12"/>
      <c r="E24" s="12"/>
      <c r="F24" s="12"/>
      <c r="G24" s="16"/>
      <c r="H24" s="16"/>
      <c r="I24" s="16"/>
      <c r="J24" s="24" t="s">
        <v>17</v>
      </c>
      <c r="K24" s="51">
        <f>C4-K20*K17</f>
        <v>216.1805080222255</v>
      </c>
      <c r="L24" s="12"/>
      <c r="M24" s="12"/>
      <c r="N24" s="12"/>
      <c r="O24" s="12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</row>
    <row r="25" spans="2:62">
      <c r="G25" s="1"/>
      <c r="H25" s="1"/>
      <c r="I25" s="1"/>
      <c r="L25" s="1"/>
    </row>
    <row r="26" spans="2:62" ht="21" thickBot="1">
      <c r="C26" s="12" t="s">
        <v>20</v>
      </c>
      <c r="M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</row>
    <row r="27" spans="2:62">
      <c r="C27" s="11">
        <v>1</v>
      </c>
      <c r="L27" s="3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2:62">
      <c r="C28" s="18">
        <v>645</v>
      </c>
      <c r="K28" s="4"/>
      <c r="L28" s="4"/>
      <c r="M28" s="4"/>
      <c r="N28" s="4"/>
      <c r="O28" s="8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2:62" ht="21" thickBot="1">
      <c r="C29" s="25">
        <v>141</v>
      </c>
      <c r="G29" s="1"/>
      <c r="H29" s="1"/>
      <c r="I29" s="1"/>
    </row>
    <row r="30" spans="2:62">
      <c r="F30" s="5"/>
      <c r="G30" s="6"/>
      <c r="H30" s="6"/>
      <c r="I30" s="6"/>
    </row>
    <row r="32" spans="2:62">
      <c r="F32" s="1"/>
    </row>
    <row r="33" spans="8:62">
      <c r="H33" s="7"/>
      <c r="I33" s="7"/>
    </row>
    <row r="34" spans="8:62">
      <c r="H34" s="7"/>
      <c r="I34" s="7"/>
    </row>
    <row r="35" spans="8:62">
      <c r="H35" s="7"/>
      <c r="I35" s="7"/>
    </row>
    <row r="39" spans="8:62"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</row>
    <row r="40" spans="8:62"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</row>
  </sheetData>
  <phoneticPr fontId="2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7496E-85FA-DB4E-B832-C8878619E6E9}">
  <dimension ref="A1"/>
  <sheetViews>
    <sheetView workbookViewId="0">
      <selection activeCell="I42" sqref="I42"/>
    </sheetView>
  </sheetViews>
  <sheetFormatPr baseColWidth="10" defaultRowHeight="20"/>
  <sheetData/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Sheet1</vt:lpstr>
      <vt:lpstr>Fig4 oscillatory behavior</vt:lpstr>
      <vt:lpstr>(Demo Movie)</vt:lpstr>
      <vt:lpstr>'Fig4 oscillatory behavior'!delta</vt:lpstr>
      <vt:lpstr>Sheet1!delta</vt:lpstr>
      <vt:lpstr>'Fig4 oscillatory behavior'!lr</vt:lpstr>
      <vt:lpstr>Sheet1!lr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Atsuhiko MAEDA</cp:lastModifiedBy>
  <dcterms:created xsi:type="dcterms:W3CDTF">2022-09-07T10:10:54Z</dcterms:created>
  <dcterms:modified xsi:type="dcterms:W3CDTF">2025-11-06T09:27:49Z</dcterms:modified>
</cp:coreProperties>
</file>