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eda/Desktop/working/_学会発表/20251106_excelML_SiE/"/>
    </mc:Choice>
  </mc:AlternateContent>
  <xr:revisionPtr revIDLastSave="0" documentId="13_ncr:1_{1DAC3641-BC1F-5F43-A47E-FF04B67E7231}" xr6:coauthVersionLast="47" xr6:coauthVersionMax="47" xr10:uidLastSave="{00000000-0000-0000-0000-000000000000}"/>
  <bookViews>
    <workbookView xWindow="0" yWindow="500" windowWidth="28800" windowHeight="17500" xr2:uid="{CF856524-DE04-8A45-9A5E-880D94848655}"/>
  </bookViews>
  <sheets>
    <sheet name="Sheet1" sheetId="5" r:id="rId1"/>
    <sheet name="(Demo Movie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5" l="1"/>
  <c r="AG20" i="5" s="1"/>
  <c r="V20" i="5"/>
  <c r="AF20" i="5" s="1"/>
  <c r="U20" i="5"/>
  <c r="AE20" i="5" s="1"/>
  <c r="T20" i="5"/>
  <c r="AD20" i="5" s="1"/>
  <c r="S20" i="5"/>
  <c r="AC20" i="5" s="1"/>
  <c r="W19" i="5"/>
  <c r="AG19" i="5" s="1"/>
  <c r="V19" i="5"/>
  <c r="AF19" i="5" s="1"/>
  <c r="U19" i="5"/>
  <c r="AE19" i="5" s="1"/>
  <c r="T19" i="5"/>
  <c r="AD19" i="5" s="1"/>
  <c r="S19" i="5"/>
  <c r="AC19" i="5" s="1"/>
  <c r="W18" i="5"/>
  <c r="AG18" i="5" s="1"/>
  <c r="V18" i="5"/>
  <c r="AF18" i="5" s="1"/>
  <c r="U18" i="5"/>
  <c r="AE18" i="5" s="1"/>
  <c r="T18" i="5"/>
  <c r="AD18" i="5" s="1"/>
  <c r="S18" i="5"/>
  <c r="AC18" i="5" s="1"/>
  <c r="Y17" i="5"/>
  <c r="AI17" i="5" s="1"/>
  <c r="X17" i="5"/>
  <c r="AH17" i="5" s="1"/>
  <c r="W17" i="5"/>
  <c r="AG17" i="5" s="1"/>
  <c r="V17" i="5"/>
  <c r="AF17" i="5" s="1"/>
  <c r="U17" i="5"/>
  <c r="AE17" i="5" s="1"/>
  <c r="O17" i="5"/>
  <c r="Z20" i="5" s="1"/>
  <c r="AJ20" i="5" s="1"/>
  <c r="Z16" i="5"/>
  <c r="AJ16" i="5" s="1"/>
  <c r="Y16" i="5"/>
  <c r="AI16" i="5" s="1"/>
  <c r="X16" i="5"/>
  <c r="AH16" i="5" s="1"/>
  <c r="W16" i="5"/>
  <c r="AG16" i="5" s="1"/>
  <c r="V16" i="5"/>
  <c r="AF16" i="5" s="1"/>
  <c r="Z15" i="5"/>
  <c r="AJ15" i="5" s="1"/>
  <c r="Y15" i="5"/>
  <c r="AI15" i="5" s="1"/>
  <c r="X15" i="5"/>
  <c r="AH15" i="5" s="1"/>
  <c r="W15" i="5"/>
  <c r="AG15" i="5" s="1"/>
  <c r="T15" i="5"/>
  <c r="AD15" i="5" s="1"/>
  <c r="S15" i="5"/>
  <c r="AC15" i="5" s="1"/>
  <c r="Z14" i="5"/>
  <c r="AJ14" i="5" s="1"/>
  <c r="Y14" i="5"/>
  <c r="AI14" i="5" s="1"/>
  <c r="X14" i="5"/>
  <c r="AH14" i="5" s="1"/>
  <c r="U14" i="5"/>
  <c r="AE14" i="5" s="1"/>
  <c r="T14" i="5"/>
  <c r="AD14" i="5" s="1"/>
  <c r="S14" i="5"/>
  <c r="AC14" i="5" s="1"/>
  <c r="Z13" i="5"/>
  <c r="AJ13" i="5" s="1"/>
  <c r="Y13" i="5"/>
  <c r="AI13" i="5" s="1"/>
  <c r="V13" i="5"/>
  <c r="AF13" i="5" s="1"/>
  <c r="U13" i="5"/>
  <c r="AE13" i="5" s="1"/>
  <c r="T13" i="5"/>
  <c r="AD13" i="5" s="1"/>
  <c r="S13" i="5"/>
  <c r="AC13" i="5" s="1"/>
  <c r="Z10" i="5"/>
  <c r="AJ10" i="5" s="1"/>
  <c r="Y10" i="5"/>
  <c r="AI10" i="5" s="1"/>
  <c r="X10" i="5"/>
  <c r="AH10" i="5" s="1"/>
  <c r="W10" i="5"/>
  <c r="AG10" i="5" s="1"/>
  <c r="V10" i="5"/>
  <c r="AF10" i="5" s="1"/>
  <c r="U10" i="5"/>
  <c r="AE10" i="5" s="1"/>
  <c r="T10" i="5"/>
  <c r="AD10" i="5" s="1"/>
  <c r="S10" i="5"/>
  <c r="AC10" i="5" s="1"/>
  <c r="Z9" i="5"/>
  <c r="AJ9" i="5" s="1"/>
  <c r="Y9" i="5"/>
  <c r="AI9" i="5" s="1"/>
  <c r="X9" i="5"/>
  <c r="AH9" i="5" s="1"/>
  <c r="W9" i="5"/>
  <c r="AG9" i="5" s="1"/>
  <c r="V9" i="5"/>
  <c r="AF9" i="5" s="1"/>
  <c r="U9" i="5"/>
  <c r="AE9" i="5" s="1"/>
  <c r="T9" i="5"/>
  <c r="AD9" i="5" s="1"/>
  <c r="S9" i="5"/>
  <c r="AC9" i="5" s="1"/>
  <c r="Z8" i="5"/>
  <c r="AJ8" i="5" s="1"/>
  <c r="Y8" i="5"/>
  <c r="AI8" i="5" s="1"/>
  <c r="X8" i="5"/>
  <c r="AH8" i="5" s="1"/>
  <c r="W8" i="5"/>
  <c r="AG8" i="5" s="1"/>
  <c r="V8" i="5"/>
  <c r="AF8" i="5" s="1"/>
  <c r="U8" i="5"/>
  <c r="AE8" i="5" s="1"/>
  <c r="T8" i="5"/>
  <c r="AD8" i="5" s="1"/>
  <c r="S8" i="5"/>
  <c r="AC8" i="5" s="1"/>
  <c r="Z7" i="5"/>
  <c r="AJ7" i="5" s="1"/>
  <c r="Y7" i="5"/>
  <c r="AI7" i="5" s="1"/>
  <c r="X7" i="5"/>
  <c r="AH7" i="5" s="1"/>
  <c r="W7" i="5"/>
  <c r="AG7" i="5" s="1"/>
  <c r="V7" i="5"/>
  <c r="AF7" i="5" s="1"/>
  <c r="U7" i="5"/>
  <c r="AE7" i="5" s="1"/>
  <c r="T7" i="5"/>
  <c r="AD7" i="5" s="1"/>
  <c r="S7" i="5"/>
  <c r="AC7" i="5" s="1"/>
  <c r="Z6" i="5"/>
  <c r="AJ6" i="5" s="1"/>
  <c r="Y6" i="5"/>
  <c r="AI6" i="5" s="1"/>
  <c r="X6" i="5"/>
  <c r="AH6" i="5" s="1"/>
  <c r="W6" i="5"/>
  <c r="AG6" i="5" s="1"/>
  <c r="V6" i="5"/>
  <c r="AF6" i="5" s="1"/>
  <c r="U6" i="5"/>
  <c r="AE6" i="5" s="1"/>
  <c r="T6" i="5"/>
  <c r="AD6" i="5" s="1"/>
  <c r="S6" i="5"/>
  <c r="AC6" i="5" s="1"/>
  <c r="Z5" i="5"/>
  <c r="AJ5" i="5" s="1"/>
  <c r="Y5" i="5"/>
  <c r="AI5" i="5" s="1"/>
  <c r="X5" i="5"/>
  <c r="AH5" i="5" s="1"/>
  <c r="W5" i="5"/>
  <c r="AG5" i="5" s="1"/>
  <c r="V5" i="5"/>
  <c r="AF5" i="5" s="1"/>
  <c r="U5" i="5"/>
  <c r="AE5" i="5" s="1"/>
  <c r="T5" i="5"/>
  <c r="AD5" i="5" s="1"/>
  <c r="S5" i="5"/>
  <c r="AC5" i="5" s="1"/>
  <c r="Z4" i="5"/>
  <c r="AJ4" i="5" s="1"/>
  <c r="Y4" i="5"/>
  <c r="AI4" i="5" s="1"/>
  <c r="X4" i="5"/>
  <c r="AH4" i="5" s="1"/>
  <c r="W4" i="5"/>
  <c r="AG4" i="5" s="1"/>
  <c r="V4" i="5"/>
  <c r="AF4" i="5" s="1"/>
  <c r="U4" i="5"/>
  <c r="AE4" i="5" s="1"/>
  <c r="T4" i="5"/>
  <c r="AD4" i="5" s="1"/>
  <c r="S4" i="5"/>
  <c r="AC4" i="5" s="1"/>
  <c r="Z3" i="5"/>
  <c r="AJ3" i="5" s="1"/>
  <c r="Y3" i="5"/>
  <c r="AI3" i="5" s="1"/>
  <c r="X3" i="5"/>
  <c r="AH3" i="5" s="1"/>
  <c r="W3" i="5"/>
  <c r="AG3" i="5" s="1"/>
  <c r="V3" i="5"/>
  <c r="AF3" i="5" s="1"/>
  <c r="U3" i="5"/>
  <c r="AE3" i="5" s="1"/>
  <c r="T3" i="5"/>
  <c r="AD3" i="5" s="1"/>
  <c r="S3" i="5"/>
  <c r="AC3" i="5" s="1"/>
  <c r="AM6" i="5" l="1"/>
  <c r="AQ8" i="5" s="1"/>
  <c r="AM7" i="5"/>
  <c r="AQ10" i="5" s="1"/>
  <c r="AN6" i="5"/>
  <c r="AQ9" i="5" s="1"/>
  <c r="AN7" i="5"/>
  <c r="AQ11" i="5" s="1"/>
  <c r="S16" i="5"/>
  <c r="AC16" i="5" s="1"/>
  <c r="Z17" i="5"/>
  <c r="AJ17" i="5" s="1"/>
  <c r="X19" i="5"/>
  <c r="AH19" i="5" s="1"/>
  <c r="W13" i="5"/>
  <c r="AG13" i="5" s="1"/>
  <c r="V14" i="5"/>
  <c r="AF14" i="5" s="1"/>
  <c r="U15" i="5"/>
  <c r="AE15" i="5" s="1"/>
  <c r="T16" i="5"/>
  <c r="AD16" i="5" s="1"/>
  <c r="S17" i="5"/>
  <c r="AC17" i="5" s="1"/>
  <c r="Y18" i="5"/>
  <c r="AI18" i="5" s="1"/>
  <c r="Y19" i="5"/>
  <c r="AI19" i="5" s="1"/>
  <c r="Y20" i="5"/>
  <c r="AI20" i="5" s="1"/>
  <c r="X18" i="5"/>
  <c r="AH18" i="5" s="1"/>
  <c r="X20" i="5"/>
  <c r="AH20" i="5" s="1"/>
  <c r="X13" i="5"/>
  <c r="AH13" i="5" s="1"/>
  <c r="W14" i="5"/>
  <c r="AG14" i="5" s="1"/>
  <c r="V15" i="5"/>
  <c r="AF15" i="5" s="1"/>
  <c r="U16" i="5"/>
  <c r="AE16" i="5" s="1"/>
  <c r="T17" i="5"/>
  <c r="AD17" i="5" s="1"/>
  <c r="Z18" i="5"/>
  <c r="AJ18" i="5" s="1"/>
  <c r="Z19" i="5"/>
  <c r="AJ19" i="5" s="1"/>
  <c r="AM16" i="5" l="1"/>
  <c r="AQ12" i="5" s="1"/>
  <c r="AN17" i="5"/>
  <c r="AQ15" i="5" s="1"/>
  <c r="AM17" i="5"/>
  <c r="AQ14" i="5" s="1"/>
  <c r="AN16" i="5"/>
  <c r="AQ13" i="5" s="1"/>
  <c r="AV16" i="5" l="1"/>
  <c r="AX16" i="5" s="1"/>
  <c r="AV6" i="5"/>
  <c r="AX6" i="5" s="1"/>
  <c r="BC16" i="5" l="1"/>
  <c r="BE16" i="5" s="1"/>
  <c r="BC11" i="5"/>
  <c r="BE11" i="5" s="1"/>
  <c r="BC6" i="5"/>
  <c r="BE6" i="5" s="1"/>
  <c r="BG6" i="5" l="1"/>
  <c r="BG11" i="5"/>
  <c r="BG16" i="5"/>
  <c r="BI16" i="5" l="1"/>
  <c r="BI11" i="5"/>
  <c r="BI6" i="5"/>
</calcChain>
</file>

<file path=xl/sharedStrings.xml><?xml version="1.0" encoding="utf-8"?>
<sst xmlns="http://schemas.openxmlformats.org/spreadsheetml/2006/main" count="56" uniqueCount="48">
  <si>
    <t>input 10x10x1ch</t>
    <phoneticPr fontId="1"/>
  </si>
  <si>
    <t>Linear</t>
    <phoneticPr fontId="1"/>
  </si>
  <si>
    <t>Sigmoid</t>
  </si>
  <si>
    <t>Conv2d(1ch-&gt;2ch, kernel_size=3x3, stride=1)</t>
    <phoneticPr fontId="1"/>
  </si>
  <si>
    <t>MaxPool2d</t>
    <phoneticPr fontId="1"/>
  </si>
  <si>
    <t>w1</t>
    <phoneticPr fontId="1"/>
  </si>
  <si>
    <t>w2</t>
    <phoneticPr fontId="1"/>
  </si>
  <si>
    <t>w3</t>
    <phoneticPr fontId="1"/>
  </si>
  <si>
    <t>w4</t>
  </si>
  <si>
    <t>w5</t>
  </si>
  <si>
    <t>w6</t>
  </si>
  <si>
    <t>w7</t>
  </si>
  <si>
    <t>w8</t>
  </si>
  <si>
    <t>w9</t>
    <phoneticPr fontId="1"/>
  </si>
  <si>
    <t>w10</t>
  </si>
  <si>
    <t>w11</t>
  </si>
  <si>
    <t>w12</t>
  </si>
  <si>
    <t>w13</t>
  </si>
  <si>
    <t>w14</t>
  </si>
  <si>
    <t>w15</t>
  </si>
  <si>
    <t>w16</t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</si>
  <si>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</si>
  <si>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</si>
  <si>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</si>
  <si>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</si>
  <si>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</si>
  <si>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w17</t>
    <phoneticPr fontId="1"/>
  </si>
  <si>
    <t>w18</t>
    <phoneticPr fontId="1"/>
  </si>
  <si>
    <t>w19</t>
    <phoneticPr fontId="1"/>
  </si>
  <si>
    <t>w20</t>
    <phoneticPr fontId="1"/>
  </si>
  <si>
    <t>w21</t>
    <phoneticPr fontId="1"/>
  </si>
  <si>
    <t>w22</t>
    <phoneticPr fontId="1"/>
  </si>
  <si>
    <t xml:space="preserve">(kernel_size=2x2,
</t>
    <phoneticPr fontId="1"/>
  </si>
  <si>
    <t>stride=4)</t>
  </si>
  <si>
    <t>w</t>
    <phoneticPr fontId="1"/>
  </si>
  <si>
    <t>b</t>
    <phoneticPr fontId="1"/>
  </si>
  <si>
    <t>(in3, out2)</t>
    <phoneticPr fontId="1"/>
  </si>
  <si>
    <t>Linear(in8, out2)</t>
    <phoneticPr fontId="1"/>
  </si>
  <si>
    <t>Softmax</t>
    <phoneticPr fontId="1"/>
  </si>
  <si>
    <t>Input Data 1</t>
    <phoneticPr fontId="1"/>
  </si>
  <si>
    <t>Input Data 2</t>
    <phoneticPr fontId="1"/>
  </si>
  <si>
    <t>Input Data 3</t>
    <phoneticPr fontId="1"/>
  </si>
  <si>
    <t>Flatten</t>
    <phoneticPr fontId="1"/>
  </si>
  <si>
    <t>ReLU</t>
    <phoneticPr fontId="1"/>
  </si>
  <si>
    <t>Prediction</t>
    <phoneticPr fontId="1"/>
  </si>
  <si>
    <r>
      <rPr>
        <sz val="12"/>
        <color rgb="FF0070C0"/>
        <rFont val="游ゴシック"/>
        <family val="2"/>
        <charset val="128"/>
      </rPr>
      <t>→</t>
    </r>
    <phoneticPr fontId="1"/>
  </si>
  <si>
    <r>
      <rPr>
        <b/>
        <sz val="12"/>
        <color rgb="FF0070C0"/>
        <rFont val="游ゴシック"/>
        <family val="3"/>
        <charset val="128"/>
      </rPr>
      <t>→</t>
    </r>
    <phoneticPr fontId="1"/>
  </si>
  <si>
    <t>(Kernels/Filters)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</si>
</sst>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13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ptos"/>
    </font>
    <font>
      <sz val="24"/>
      <color theme="1"/>
      <name val="Aptos"/>
    </font>
    <font>
      <sz val="16"/>
      <color theme="1"/>
      <name val="Aptos"/>
    </font>
    <font>
      <sz val="10"/>
      <color theme="1"/>
      <name val="Aptos"/>
    </font>
    <font>
      <sz val="11"/>
      <color theme="1"/>
      <name val="Aptos"/>
    </font>
    <font>
      <sz val="14"/>
      <color theme="1"/>
      <name val="Aptos"/>
    </font>
    <font>
      <sz val="12"/>
      <color rgb="FF0070C0"/>
      <name val="Aptos"/>
    </font>
    <font>
      <sz val="12"/>
      <color rgb="FF0070C0"/>
      <name val="游ゴシック"/>
      <family val="2"/>
      <charset val="128"/>
    </font>
    <font>
      <b/>
      <sz val="12"/>
      <color rgb="FF0070C0"/>
      <name val="Aptos"/>
    </font>
    <font>
      <b/>
      <sz val="12"/>
      <color rgb="FF0070C0"/>
      <name val="游ゴシック"/>
      <family val="3"/>
      <charset val="128"/>
    </font>
    <font>
      <sz val="28"/>
      <color theme="1"/>
      <name val="Aptos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164" fontId="6" fillId="0" borderId="18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164" fontId="6" fillId="0" borderId="19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164" fontId="6" fillId="0" borderId="21" xfId="0" applyNumberFormat="1" applyFont="1" applyBorder="1">
      <alignment vertical="center"/>
    </xf>
    <xf numFmtId="0" fontId="8" fillId="0" borderId="0" xfId="0" applyFont="1">
      <alignment vertical="center"/>
    </xf>
    <xf numFmtId="164" fontId="2" fillId="0" borderId="21" xfId="0" applyNumberFormat="1" applyFont="1" applyBorder="1">
      <alignment vertical="center"/>
    </xf>
    <xf numFmtId="164" fontId="6" fillId="0" borderId="20" xfId="0" applyNumberFormat="1" applyFont="1" applyBorder="1">
      <alignment vertical="center"/>
    </xf>
    <xf numFmtId="0" fontId="10" fillId="0" borderId="0" xfId="0" applyFont="1">
      <alignment vertical="center"/>
    </xf>
    <xf numFmtId="0" fontId="12" fillId="0" borderId="1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12" fillId="0" borderId="13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4" xfId="0" applyFont="1" applyBorder="1">
      <alignment vertical="center"/>
    </xf>
    <xf numFmtId="164" fontId="6" fillId="0" borderId="1" xfId="0" applyNumberFormat="1" applyFont="1" applyBorder="1">
      <alignment vertical="center"/>
    </xf>
    <xf numFmtId="0" fontId="12" fillId="0" borderId="15" xfId="0" applyFont="1" applyBorder="1">
      <alignment vertical="center"/>
    </xf>
    <xf numFmtId="164" fontId="2" fillId="0" borderId="2" xfId="0" applyNumberFormat="1" applyFont="1" applyBorder="1">
      <alignment vertical="center"/>
    </xf>
    <xf numFmtId="164" fontId="2" fillId="0" borderId="3" xfId="0" applyNumberFormat="1" applyFont="1" applyBorder="1">
      <alignment vertical="center"/>
    </xf>
    <xf numFmtId="164" fontId="2" fillId="0" borderId="4" xfId="0" applyNumberFormat="1" applyFont="1" applyBorder="1">
      <alignment vertical="center"/>
    </xf>
    <xf numFmtId="164" fontId="2" fillId="0" borderId="5" xfId="0" applyNumberFormat="1" applyFont="1" applyBorder="1">
      <alignment vertical="center"/>
    </xf>
    <xf numFmtId="164" fontId="2" fillId="0" borderId="0" xfId="0" applyNumberFormat="1" applyFont="1">
      <alignment vertical="center"/>
    </xf>
    <xf numFmtId="164" fontId="2" fillId="0" borderId="6" xfId="0" applyNumberFormat="1" applyFont="1" applyBorder="1">
      <alignment vertical="center"/>
    </xf>
    <xf numFmtId="164" fontId="2" fillId="0" borderId="7" xfId="0" applyNumberFormat="1" applyFont="1" applyBorder="1">
      <alignment vertical="center"/>
    </xf>
    <xf numFmtId="164" fontId="2" fillId="0" borderId="8" xfId="0" applyNumberFormat="1" applyFont="1" applyBorder="1">
      <alignment vertical="center"/>
    </xf>
    <xf numFmtId="164" fontId="2" fillId="0" borderId="9" xfId="0" applyNumberFormat="1" applyFont="1" applyBorder="1">
      <alignment vertical="center"/>
    </xf>
    <xf numFmtId="164" fontId="2" fillId="0" borderId="1" xfId="0" applyNumberFormat="1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50511</xdr:colOff>
      <xdr:row>7</xdr:row>
      <xdr:rowOff>50512</xdr:rowOff>
    </xdr:from>
    <xdr:to>
      <xdr:col>12</xdr:col>
      <xdr:colOff>288636</xdr:colOff>
      <xdr:row>7</xdr:row>
      <xdr:rowOff>281421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72B993D6-71C7-6A47-8751-ECDE1481EC28}"/>
            </a:ext>
          </a:extLst>
        </xdr:cNvPr>
        <xdr:cNvCxnSpPr/>
      </xdr:nvCxnSpPr>
      <xdr:spPr>
        <a:xfrm flipV="1">
          <a:off x="3682711" y="2082512"/>
          <a:ext cx="568325" cy="23090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57727</xdr:colOff>
      <xdr:row>14</xdr:row>
      <xdr:rowOff>50512</xdr:rowOff>
    </xdr:from>
    <xdr:to>
      <xdr:col>12</xdr:col>
      <xdr:colOff>281420</xdr:colOff>
      <xdr:row>14</xdr:row>
      <xdr:rowOff>274205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1372B0-0ED4-2B48-BF3E-17DCA144E7C5}"/>
            </a:ext>
          </a:extLst>
        </xdr:cNvPr>
        <xdr:cNvCxnSpPr/>
      </xdr:nvCxnSpPr>
      <xdr:spPr>
        <a:xfrm>
          <a:off x="3689927" y="4305012"/>
          <a:ext cx="553893" cy="223693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76200</xdr:colOff>
      <xdr:row>16</xdr:row>
      <xdr:rowOff>2116</xdr:rowOff>
    </xdr:from>
    <xdr:to>
      <xdr:col>27</xdr:col>
      <xdr:colOff>261408</xdr:colOff>
      <xdr:row>16</xdr:row>
      <xdr:rowOff>2116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4C566A42-1789-2240-8D38-DFD271DE6190}"/>
            </a:ext>
          </a:extLst>
        </xdr:cNvPr>
        <xdr:cNvCxnSpPr/>
      </xdr:nvCxnSpPr>
      <xdr:spPr>
        <a:xfrm>
          <a:off x="8661400" y="4891616"/>
          <a:ext cx="515408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84667</xdr:colOff>
      <xdr:row>6</xdr:row>
      <xdr:rowOff>3175</xdr:rowOff>
    </xdr:from>
    <xdr:to>
      <xdr:col>27</xdr:col>
      <xdr:colOff>279400</xdr:colOff>
      <xdr:row>6</xdr:row>
      <xdr:rowOff>3175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79FE268-9F2B-C949-8FC2-22CD4042213A}"/>
            </a:ext>
          </a:extLst>
        </xdr:cNvPr>
        <xdr:cNvCxnSpPr/>
      </xdr:nvCxnSpPr>
      <xdr:spPr>
        <a:xfrm>
          <a:off x="8669867" y="1717675"/>
          <a:ext cx="524933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36546</xdr:colOff>
      <xdr:row>14</xdr:row>
      <xdr:rowOff>41115</xdr:rowOff>
    </xdr:from>
    <xdr:to>
      <xdr:col>41</xdr:col>
      <xdr:colOff>301511</xdr:colOff>
      <xdr:row>15</xdr:row>
      <xdr:rowOff>292374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2EF6A85D-AC86-D94A-BB70-3F679049CD03}"/>
            </a:ext>
          </a:extLst>
        </xdr:cNvPr>
        <xdr:cNvCxnSpPr/>
      </xdr:nvCxnSpPr>
      <xdr:spPr>
        <a:xfrm flipV="1">
          <a:off x="13244546" y="4295615"/>
          <a:ext cx="595165" cy="56875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36546</xdr:colOff>
      <xdr:row>6</xdr:row>
      <xdr:rowOff>36546</xdr:rowOff>
    </xdr:from>
    <xdr:to>
      <xdr:col>41</xdr:col>
      <xdr:colOff>301511</xdr:colOff>
      <xdr:row>7</xdr:row>
      <xdr:rowOff>301510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89650E6-8705-284A-BFA0-0E5A56ED43B2}"/>
            </a:ext>
          </a:extLst>
        </xdr:cNvPr>
        <xdr:cNvCxnSpPr/>
      </xdr:nvCxnSpPr>
      <xdr:spPr>
        <a:xfrm>
          <a:off x="13244546" y="1751046"/>
          <a:ext cx="595165" cy="582464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74476</xdr:colOff>
      <xdr:row>5</xdr:row>
      <xdr:rowOff>176389</xdr:rowOff>
    </xdr:from>
    <xdr:to>
      <xdr:col>51</xdr:col>
      <xdr:colOff>321420</xdr:colOff>
      <xdr:row>10</xdr:row>
      <xdr:rowOff>172469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1CBF8648-2B61-4D46-ACE2-06002198748C}"/>
            </a:ext>
          </a:extLst>
        </xdr:cNvPr>
        <xdr:cNvCxnSpPr/>
      </xdr:nvCxnSpPr>
      <xdr:spPr>
        <a:xfrm>
          <a:off x="16584476" y="1573389"/>
          <a:ext cx="577144" cy="158358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78396</xdr:colOff>
      <xdr:row>10</xdr:row>
      <xdr:rowOff>172469</xdr:rowOff>
    </xdr:from>
    <xdr:to>
      <xdr:col>52</xdr:col>
      <xdr:colOff>0</xdr:colOff>
      <xdr:row>15</xdr:row>
      <xdr:rowOff>184228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2AF176C-B712-3847-9904-7BB7AF7131A3}"/>
            </a:ext>
          </a:extLst>
        </xdr:cNvPr>
        <xdr:cNvCxnSpPr/>
      </xdr:nvCxnSpPr>
      <xdr:spPr>
        <a:xfrm flipV="1">
          <a:off x="16588396" y="3156969"/>
          <a:ext cx="582004" cy="159925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78396</xdr:colOff>
      <xdr:row>5</xdr:row>
      <xdr:rowOff>190500</xdr:rowOff>
    </xdr:from>
    <xdr:to>
      <xdr:col>51</xdr:col>
      <xdr:colOff>317500</xdr:colOff>
      <xdr:row>15</xdr:row>
      <xdr:rowOff>176389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F0CAF7D7-67B6-3A48-BCA4-7A58D8CA1AE0}"/>
            </a:ext>
          </a:extLst>
        </xdr:cNvPr>
        <xdr:cNvCxnSpPr/>
      </xdr:nvCxnSpPr>
      <xdr:spPr>
        <a:xfrm flipV="1">
          <a:off x="16588396" y="1587500"/>
          <a:ext cx="569304" cy="316088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78396</xdr:colOff>
      <xdr:row>5</xdr:row>
      <xdr:rowOff>188148</xdr:rowOff>
    </xdr:from>
    <xdr:to>
      <xdr:col>51</xdr:col>
      <xdr:colOff>313580</xdr:colOff>
      <xdr:row>15</xdr:row>
      <xdr:rowOff>148951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914DFE0A-FA07-8744-97ED-F9CAA6B20221}"/>
            </a:ext>
          </a:extLst>
        </xdr:cNvPr>
        <xdr:cNvCxnSpPr/>
      </xdr:nvCxnSpPr>
      <xdr:spPr>
        <a:xfrm>
          <a:off x="16588396" y="1585148"/>
          <a:ext cx="565384" cy="3135803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79375</xdr:colOff>
      <xdr:row>5</xdr:row>
      <xdr:rowOff>190500</xdr:rowOff>
    </xdr:from>
    <xdr:to>
      <xdr:col>52</xdr:col>
      <xdr:colOff>3920</xdr:colOff>
      <xdr:row>5</xdr:row>
      <xdr:rowOff>192068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939DD87-06AC-A947-86F3-868614D17350}"/>
            </a:ext>
          </a:extLst>
        </xdr:cNvPr>
        <xdr:cNvCxnSpPr/>
      </xdr:nvCxnSpPr>
      <xdr:spPr>
        <a:xfrm>
          <a:off x="16589375" y="1587500"/>
          <a:ext cx="584945" cy="1568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79375</xdr:colOff>
      <xdr:row>15</xdr:row>
      <xdr:rowOff>172469</xdr:rowOff>
    </xdr:from>
    <xdr:to>
      <xdr:col>52</xdr:col>
      <xdr:colOff>0</xdr:colOff>
      <xdr:row>15</xdr:row>
      <xdr:rowOff>174625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9E9FF129-C91B-4E47-A5F7-8602FE0BF963}"/>
            </a:ext>
          </a:extLst>
        </xdr:cNvPr>
        <xdr:cNvCxnSpPr/>
      </xdr:nvCxnSpPr>
      <xdr:spPr>
        <a:xfrm flipV="1">
          <a:off x="16589375" y="4744469"/>
          <a:ext cx="581025" cy="2156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41115</xdr:colOff>
      <xdr:row>6</xdr:row>
      <xdr:rowOff>66429</xdr:rowOff>
    </xdr:from>
    <xdr:to>
      <xdr:col>44</xdr:col>
      <xdr:colOff>301511</xdr:colOff>
      <xdr:row>8</xdr:row>
      <xdr:rowOff>17629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7F3E4CC6-6353-6B4C-BB62-BE631B2E4979}"/>
            </a:ext>
          </a:extLst>
        </xdr:cNvPr>
        <xdr:cNvCxnSpPr/>
      </xdr:nvCxnSpPr>
      <xdr:spPr>
        <a:xfrm flipV="1">
          <a:off x="14239715" y="1780929"/>
          <a:ext cx="590596" cy="5862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31979</xdr:colOff>
      <xdr:row>14</xdr:row>
      <xdr:rowOff>61858</xdr:rowOff>
    </xdr:from>
    <xdr:to>
      <xdr:col>44</xdr:col>
      <xdr:colOff>310647</xdr:colOff>
      <xdr:row>16</xdr:row>
      <xdr:rowOff>17627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ABBC2161-E745-CF41-AD8D-EEC7DE45A20A}"/>
            </a:ext>
          </a:extLst>
        </xdr:cNvPr>
        <xdr:cNvCxnSpPr/>
      </xdr:nvCxnSpPr>
      <xdr:spPr>
        <a:xfrm>
          <a:off x="14230579" y="4316358"/>
          <a:ext cx="608868" cy="59076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76200</xdr:colOff>
      <xdr:row>16</xdr:row>
      <xdr:rowOff>0</xdr:rowOff>
    </xdr:from>
    <xdr:to>
      <xdr:col>17</xdr:col>
      <xdr:colOff>261408</xdr:colOff>
      <xdr:row>16</xdr:row>
      <xdr:rowOff>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D63CAD98-1C7D-C649-856E-A180F40E385A}"/>
            </a:ext>
          </a:extLst>
        </xdr:cNvPr>
        <xdr:cNvCxnSpPr/>
      </xdr:nvCxnSpPr>
      <xdr:spPr>
        <a:xfrm>
          <a:off x="5359400" y="4889500"/>
          <a:ext cx="515408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84667</xdr:colOff>
      <xdr:row>6</xdr:row>
      <xdr:rowOff>1059</xdr:rowOff>
    </xdr:from>
    <xdr:to>
      <xdr:col>17</xdr:col>
      <xdr:colOff>279400</xdr:colOff>
      <xdr:row>6</xdr:row>
      <xdr:rowOff>1059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49479A0F-E606-6349-BD9F-FCAA44D69F7B}"/>
            </a:ext>
          </a:extLst>
        </xdr:cNvPr>
        <xdr:cNvCxnSpPr/>
      </xdr:nvCxnSpPr>
      <xdr:spPr>
        <a:xfrm>
          <a:off x="5367867" y="1715559"/>
          <a:ext cx="524933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16</xdr:row>
      <xdr:rowOff>0</xdr:rowOff>
    </xdr:from>
    <xdr:to>
      <xdr:col>37</xdr:col>
      <xdr:colOff>232833</xdr:colOff>
      <xdr:row>16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28C22498-E444-D44F-B46B-178C0C0F2DF3}"/>
            </a:ext>
          </a:extLst>
        </xdr:cNvPr>
        <xdr:cNvCxnSpPr/>
      </xdr:nvCxnSpPr>
      <xdr:spPr>
        <a:xfrm>
          <a:off x="11934825" y="4889500"/>
          <a:ext cx="515408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56092</xdr:colOff>
      <xdr:row>6</xdr:row>
      <xdr:rowOff>1059</xdr:rowOff>
    </xdr:from>
    <xdr:to>
      <xdr:col>37</xdr:col>
      <xdr:colOff>250825</xdr:colOff>
      <xdr:row>6</xdr:row>
      <xdr:rowOff>1059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4EF5E4D3-0E46-8343-8127-073BC2196D11}"/>
            </a:ext>
          </a:extLst>
        </xdr:cNvPr>
        <xdr:cNvCxnSpPr/>
      </xdr:nvCxnSpPr>
      <xdr:spPr>
        <a:xfrm>
          <a:off x="11943292" y="1715559"/>
          <a:ext cx="524933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190500</xdr:rowOff>
    </xdr:from>
    <xdr:to>
      <xdr:col>13</xdr:col>
      <xdr:colOff>812800</xdr:colOff>
      <xdr:row>33</xdr:row>
      <xdr:rowOff>121655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339B7-CEA8-C61D-4DD3-E256ED66E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190500"/>
          <a:ext cx="11099800" cy="6636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F45F-D638-9542-AF41-D0132AE18DF1}">
  <dimension ref="B1:BJ32"/>
  <sheetViews>
    <sheetView tabSelected="1" zoomScale="70" zoomScaleNormal="70" workbookViewId="0">
      <selection activeCell="Y36" sqref="Y36"/>
    </sheetView>
  </sheetViews>
  <sheetFormatPr baseColWidth="10" defaultColWidth="3.6640625" defaultRowHeight="25" customHeight="1"/>
  <cols>
    <col min="1" max="1" width="3.6640625" style="1" customWidth="1"/>
    <col min="2" max="13" width="3.6640625" style="1"/>
    <col min="14" max="16" width="3.6640625" style="1" customWidth="1"/>
    <col min="17" max="18" width="3.6640625" style="1"/>
    <col min="19" max="26" width="3.6640625" style="1" customWidth="1"/>
    <col min="27" max="28" width="3.6640625" style="1"/>
    <col min="29" max="43" width="3.6640625" style="1" customWidth="1"/>
    <col min="44" max="45" width="3.6640625" style="1"/>
    <col min="46" max="50" width="3.6640625" style="1" customWidth="1"/>
    <col min="51" max="53" width="3.6640625" style="1"/>
    <col min="54" max="55" width="3.6640625" style="1" customWidth="1"/>
    <col min="56" max="56" width="3.6640625" style="1"/>
    <col min="57" max="57" width="3.6640625" style="1" customWidth="1"/>
    <col min="58" max="58" width="3.6640625" style="1"/>
    <col min="59" max="59" width="3.6640625" style="1" customWidth="1"/>
    <col min="60" max="60" width="3.6640625" style="1"/>
    <col min="61" max="61" width="4.5" style="1" bestFit="1" customWidth="1"/>
    <col min="62" max="16384" width="3.6640625" style="1"/>
  </cols>
  <sheetData>
    <row r="1" spans="2:62" ht="10" customHeight="1"/>
    <row r="2" spans="2:62" ht="25" customHeight="1" thickBot="1">
      <c r="B2" s="2"/>
      <c r="N2" s="3" t="s">
        <v>3</v>
      </c>
      <c r="AC2" s="3" t="s">
        <v>43</v>
      </c>
      <c r="AU2" s="3" t="s">
        <v>37</v>
      </c>
    </row>
    <row r="3" spans="2:62" ht="25" customHeight="1">
      <c r="S3" s="4">
        <f>SUMPRODUCT(B7:D9,N6:P8)+P9</f>
        <v>0</v>
      </c>
      <c r="T3" s="5">
        <f>SUMPRODUCT(C7:E9,N6:P8)+P9</f>
        <v>0</v>
      </c>
      <c r="U3" s="5">
        <f>SUMPRODUCT(D7:F9,N6:P8)+P9</f>
        <v>0</v>
      </c>
      <c r="V3" s="5">
        <f>SUMPRODUCT(E7:G9,N6:P8)+P9</f>
        <v>0</v>
      </c>
      <c r="W3" s="5">
        <f>SUMPRODUCT(F7:H9,N6:P8)+P9</f>
        <v>0</v>
      </c>
      <c r="X3" s="5">
        <f>SUMPRODUCT(G7:I9,N6:P8)+P9</f>
        <v>0</v>
      </c>
      <c r="Y3" s="5">
        <f>SUMPRODUCT(H7:J9,N6:P8)+P9</f>
        <v>0</v>
      </c>
      <c r="Z3" s="6">
        <f>SUMPRODUCT(I7:K9,N6:P8)+P9</f>
        <v>1.5</v>
      </c>
      <c r="AC3" s="4">
        <f>MAX(0,S3)</f>
        <v>0</v>
      </c>
      <c r="AD3" s="5">
        <f t="shared" ref="AD3:AJ10" si="0">MAX(0,T3)</f>
        <v>0</v>
      </c>
      <c r="AE3" s="5">
        <f t="shared" si="0"/>
        <v>0</v>
      </c>
      <c r="AF3" s="5">
        <f t="shared" si="0"/>
        <v>0</v>
      </c>
      <c r="AG3" s="5">
        <f t="shared" si="0"/>
        <v>0</v>
      </c>
      <c r="AH3" s="5">
        <f t="shared" si="0"/>
        <v>0</v>
      </c>
      <c r="AI3" s="5">
        <f t="shared" si="0"/>
        <v>0</v>
      </c>
      <c r="AJ3" s="6">
        <f t="shared" si="0"/>
        <v>1.5</v>
      </c>
      <c r="AM3" s="3" t="s">
        <v>4</v>
      </c>
      <c r="AT3" s="7" t="s">
        <v>5</v>
      </c>
      <c r="AU3" s="8">
        <v>1</v>
      </c>
      <c r="BB3" s="3" t="s">
        <v>1</v>
      </c>
    </row>
    <row r="4" spans="2:62" ht="25" customHeight="1" thickBot="1">
      <c r="N4" s="3" t="s">
        <v>47</v>
      </c>
      <c r="S4" s="9">
        <f>SUMPRODUCT(B8:D10,N6:P8)+P9</f>
        <v>0</v>
      </c>
      <c r="T4" s="1">
        <f>SUMPRODUCT(C8:E10,N6:P8)+P9</f>
        <v>0</v>
      </c>
      <c r="U4" s="1">
        <f>SUMPRODUCT(D8:F10,N6:P8)+P9</f>
        <v>0</v>
      </c>
      <c r="V4" s="1">
        <f>SUMPRODUCT(E8:G10,N6:P8)+P9</f>
        <v>0</v>
      </c>
      <c r="W4" s="1">
        <f>SUMPRODUCT(F8:H10,N6:P8)+P9</f>
        <v>0</v>
      </c>
      <c r="X4" s="1">
        <f>SUMPRODUCT(G8:I10,N6:P8)+P9</f>
        <v>0</v>
      </c>
      <c r="Y4" s="1">
        <f>SUMPRODUCT(H8:J10,N6:P8)+P9</f>
        <v>0.5</v>
      </c>
      <c r="Z4" s="10">
        <f>SUMPRODUCT(I8:K10,N6:P8)+P9</f>
        <v>2</v>
      </c>
      <c r="AC4" s="9">
        <f t="shared" ref="AC4:AC10" si="1">MAX(0,S4)</f>
        <v>0</v>
      </c>
      <c r="AD4" s="1">
        <f t="shared" si="0"/>
        <v>0</v>
      </c>
      <c r="AE4" s="1">
        <f t="shared" si="0"/>
        <v>0</v>
      </c>
      <c r="AF4" s="1">
        <f t="shared" si="0"/>
        <v>0</v>
      </c>
      <c r="AG4" s="1">
        <f t="shared" si="0"/>
        <v>0</v>
      </c>
      <c r="AH4" s="1">
        <f t="shared" si="0"/>
        <v>0</v>
      </c>
      <c r="AI4" s="1">
        <f t="shared" si="0"/>
        <v>0.5</v>
      </c>
      <c r="AJ4" s="10">
        <f t="shared" si="0"/>
        <v>2</v>
      </c>
      <c r="AM4" s="3" t="s">
        <v>32</v>
      </c>
      <c r="AT4" s="7" t="s">
        <v>6</v>
      </c>
      <c r="AU4" s="11">
        <v>1</v>
      </c>
      <c r="AX4" s="3"/>
      <c r="BB4" s="3" t="s">
        <v>36</v>
      </c>
    </row>
    <row r="5" spans="2:62" ht="25" customHeight="1" thickBot="1">
      <c r="N5" s="1" t="s">
        <v>34</v>
      </c>
      <c r="S5" s="9">
        <f>SUMPRODUCT(B9:D11,N6:P8)+P9</f>
        <v>0</v>
      </c>
      <c r="T5" s="1">
        <f>SUMPRODUCT(C9:E11,N6:P8)+P9</f>
        <v>0</v>
      </c>
      <c r="U5" s="1">
        <f>SUMPRODUCT(D9:F11,N6:P8)+P9</f>
        <v>0</v>
      </c>
      <c r="V5" s="1">
        <f>SUMPRODUCT(E9:G11,N6:P8)+P9</f>
        <v>0</v>
      </c>
      <c r="W5" s="1">
        <f>SUMPRODUCT(F9:H11,N6:P8)+P9</f>
        <v>0</v>
      </c>
      <c r="X5" s="1">
        <f>SUMPRODUCT(G9:I11,N6:P8)+P9</f>
        <v>-0.5</v>
      </c>
      <c r="Y5" s="1">
        <f>SUMPRODUCT(H9:J11,N6:P8)+P9</f>
        <v>3</v>
      </c>
      <c r="Z5" s="10">
        <f>SUMPRODUCT(I9:K11,N6:P8)+P9</f>
        <v>0</v>
      </c>
      <c r="AC5" s="9">
        <f t="shared" si="1"/>
        <v>0</v>
      </c>
      <c r="AD5" s="1">
        <f t="shared" si="0"/>
        <v>0</v>
      </c>
      <c r="AE5" s="1">
        <f t="shared" si="0"/>
        <v>0</v>
      </c>
      <c r="AF5" s="1">
        <f t="shared" si="0"/>
        <v>0</v>
      </c>
      <c r="AG5" s="1">
        <f t="shared" si="0"/>
        <v>0</v>
      </c>
      <c r="AH5" s="1">
        <f t="shared" si="0"/>
        <v>0</v>
      </c>
      <c r="AI5" s="1">
        <f t="shared" si="0"/>
        <v>3</v>
      </c>
      <c r="AJ5" s="10">
        <f t="shared" si="0"/>
        <v>0</v>
      </c>
      <c r="AM5" s="3" t="s">
        <v>33</v>
      </c>
      <c r="AT5" s="7" t="s">
        <v>7</v>
      </c>
      <c r="AU5" s="11">
        <v>1</v>
      </c>
      <c r="AX5" s="12" t="s">
        <v>2</v>
      </c>
      <c r="BA5" s="7" t="s">
        <v>26</v>
      </c>
      <c r="BB5" s="8">
        <v>2</v>
      </c>
      <c r="BC5" s="13"/>
      <c r="BE5" s="3" t="s">
        <v>38</v>
      </c>
      <c r="BI5" s="3" t="s">
        <v>44</v>
      </c>
    </row>
    <row r="6" spans="2:62" ht="25" customHeight="1" thickBot="1">
      <c r="B6" s="3" t="s">
        <v>0</v>
      </c>
      <c r="N6" s="29">
        <v>0</v>
      </c>
      <c r="O6" s="30">
        <v>0</v>
      </c>
      <c r="P6" s="31">
        <v>1</v>
      </c>
      <c r="S6" s="9">
        <f>SUMPRODUCT(B10:D12,N6:P8)+P9</f>
        <v>0</v>
      </c>
      <c r="T6" s="1">
        <f>SUMPRODUCT(C10:E12,N6:P8)+P9</f>
        <v>0</v>
      </c>
      <c r="U6" s="1">
        <f>SUMPRODUCT(D10:F12,N6:P8)+P9</f>
        <v>0</v>
      </c>
      <c r="V6" s="1">
        <f>SUMPRODUCT(E10:G12,N6:P8)+P9</f>
        <v>0</v>
      </c>
      <c r="W6" s="1">
        <f>SUMPRODUCT(F10:H12,N6:P8)+P9</f>
        <v>-0.5</v>
      </c>
      <c r="X6" s="1">
        <f>SUMPRODUCT(G10:I12,N6:P8)+P9</f>
        <v>3</v>
      </c>
      <c r="Y6" s="1">
        <f>SUMPRODUCT(H10:J12,N6:P8)+P9</f>
        <v>0</v>
      </c>
      <c r="Z6" s="10">
        <f>SUMPRODUCT(I10:K12,N6:P8)+P9</f>
        <v>0</v>
      </c>
      <c r="AC6" s="9">
        <f t="shared" si="1"/>
        <v>0</v>
      </c>
      <c r="AD6" s="1">
        <f t="shared" si="0"/>
        <v>0</v>
      </c>
      <c r="AE6" s="1">
        <f t="shared" si="0"/>
        <v>0</v>
      </c>
      <c r="AF6" s="1">
        <f t="shared" si="0"/>
        <v>0</v>
      </c>
      <c r="AG6" s="1">
        <f t="shared" si="0"/>
        <v>0</v>
      </c>
      <c r="AH6" s="1">
        <f t="shared" si="0"/>
        <v>3</v>
      </c>
      <c r="AI6" s="1">
        <f t="shared" si="0"/>
        <v>0</v>
      </c>
      <c r="AJ6" s="10">
        <f t="shared" si="0"/>
        <v>0</v>
      </c>
      <c r="AM6" s="4">
        <f>MAX(AC3:AF6)</f>
        <v>0</v>
      </c>
      <c r="AN6" s="6">
        <f>MAX(AG3:AJ6)</f>
        <v>3</v>
      </c>
      <c r="AT6" s="7" t="s">
        <v>8</v>
      </c>
      <c r="AU6" s="11">
        <v>1</v>
      </c>
      <c r="AV6" s="14">
        <f>SUMPRODUCT(AQ8:AQ15,AU3:AU10)+AU11</f>
        <v>3</v>
      </c>
      <c r="AW6" s="15" t="s">
        <v>45</v>
      </c>
      <c r="AX6" s="16">
        <f>1/(1+EXP(-AV6))</f>
        <v>0.95257412682243336</v>
      </c>
      <c r="BA6" s="7" t="s">
        <v>27</v>
      </c>
      <c r="BB6" s="17">
        <v>-2</v>
      </c>
      <c r="BC6" s="14">
        <f>AX6*BB5+AX16*BB6+BB7</f>
        <v>1.6667424096006316</v>
      </c>
      <c r="BD6" s="18" t="s">
        <v>46</v>
      </c>
      <c r="BE6" s="16">
        <f>EXP(BC6)</f>
        <v>5.2948910858679072</v>
      </c>
      <c r="BF6" s="18" t="s">
        <v>46</v>
      </c>
      <c r="BG6" s="16">
        <f>BE6/SUM(BE6:BE16)</f>
        <v>0.63002037184568194</v>
      </c>
      <c r="BI6" s="19" t="str">
        <f>IF(MAX(BG6:BG16)=BG6,"/","")</f>
        <v>/</v>
      </c>
      <c r="BJ6" s="6"/>
    </row>
    <row r="7" spans="2:62" ht="25" customHeight="1" thickBot="1">
      <c r="B7" s="4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6">
        <v>1</v>
      </c>
      <c r="N7" s="32">
        <v>0</v>
      </c>
      <c r="O7" s="33">
        <v>1</v>
      </c>
      <c r="P7" s="34">
        <v>0</v>
      </c>
      <c r="S7" s="9">
        <f>SUMPRODUCT(B11:D13,N6:P8)+P9</f>
        <v>0</v>
      </c>
      <c r="T7" s="1">
        <f>SUMPRODUCT(C11:E13,N6:P8)+P9</f>
        <v>0</v>
      </c>
      <c r="U7" s="1">
        <f>SUMPRODUCT(D11:F13,N6:P8)+P9</f>
        <v>0</v>
      </c>
      <c r="V7" s="1">
        <f>SUMPRODUCT(E11:G13,N6:P8)+P9</f>
        <v>-0.5</v>
      </c>
      <c r="W7" s="1">
        <f>SUMPRODUCT(F11:H13,N6:P8)+P9</f>
        <v>3</v>
      </c>
      <c r="X7" s="1">
        <f>SUMPRODUCT(G11:I13,N6:P8)+P9</f>
        <v>0</v>
      </c>
      <c r="Y7" s="1">
        <f>SUMPRODUCT(H11:J13,N6:P8)+P9</f>
        <v>0</v>
      </c>
      <c r="Z7" s="10">
        <f>SUMPRODUCT(I11:K13,N6:P8)+P9</f>
        <v>0</v>
      </c>
      <c r="AC7" s="9">
        <f t="shared" si="1"/>
        <v>0</v>
      </c>
      <c r="AD7" s="1">
        <f t="shared" si="0"/>
        <v>0</v>
      </c>
      <c r="AE7" s="1">
        <f t="shared" si="0"/>
        <v>0</v>
      </c>
      <c r="AF7" s="1">
        <f t="shared" si="0"/>
        <v>0</v>
      </c>
      <c r="AG7" s="1">
        <f t="shared" si="0"/>
        <v>3</v>
      </c>
      <c r="AH7" s="1">
        <f t="shared" si="0"/>
        <v>0</v>
      </c>
      <c r="AI7" s="1">
        <f t="shared" si="0"/>
        <v>0</v>
      </c>
      <c r="AJ7" s="10">
        <f t="shared" si="0"/>
        <v>0</v>
      </c>
      <c r="AM7" s="20">
        <f>MAX(AC7:AF10)</f>
        <v>3</v>
      </c>
      <c r="AN7" s="21">
        <f>MAX(AG7:AJ10)</f>
        <v>3</v>
      </c>
      <c r="AQ7" s="12" t="s">
        <v>42</v>
      </c>
      <c r="AT7" s="7" t="s">
        <v>9</v>
      </c>
      <c r="AU7" s="11">
        <v>0</v>
      </c>
      <c r="BA7" s="7" t="s">
        <v>23</v>
      </c>
      <c r="BB7" s="17">
        <v>0</v>
      </c>
      <c r="BC7" s="13"/>
      <c r="BD7" s="18"/>
      <c r="BF7" s="18"/>
      <c r="BI7" s="22"/>
      <c r="BJ7" s="10"/>
    </row>
    <row r="8" spans="2:62" ht="25" customHeight="1" thickBot="1">
      <c r="B8" s="9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0">
        <v>0</v>
      </c>
      <c r="N8" s="35">
        <v>1</v>
      </c>
      <c r="O8" s="36">
        <v>-0.5</v>
      </c>
      <c r="P8" s="37">
        <v>0</v>
      </c>
      <c r="S8" s="9">
        <f>SUMPRODUCT(B12:D14,N6:P8)+P9</f>
        <v>0</v>
      </c>
      <c r="T8" s="1">
        <f>SUMPRODUCT(C12:E14,N6:P8)+P9</f>
        <v>0</v>
      </c>
      <c r="U8" s="1">
        <f>SUMPRODUCT(D12:F14,N6:P8)+P9</f>
        <v>-0.5</v>
      </c>
      <c r="V8" s="1">
        <f>SUMPRODUCT(E12:G14,N6:P8)+P9</f>
        <v>3</v>
      </c>
      <c r="W8" s="1">
        <f>SUMPRODUCT(F12:H14,N6:P8)+P9</f>
        <v>0</v>
      </c>
      <c r="X8" s="1">
        <f>SUMPRODUCT(G12:I14,N6:P8)+P9</f>
        <v>0</v>
      </c>
      <c r="Y8" s="1">
        <f>SUMPRODUCT(H12:J14,N6:P8)+P9</f>
        <v>0</v>
      </c>
      <c r="Z8" s="10">
        <f>SUMPRODUCT(I12:K14,N6:P8)+P9</f>
        <v>0</v>
      </c>
      <c r="AC8" s="9">
        <f t="shared" si="1"/>
        <v>0</v>
      </c>
      <c r="AD8" s="1">
        <f t="shared" si="0"/>
        <v>0</v>
      </c>
      <c r="AE8" s="1">
        <f t="shared" si="0"/>
        <v>0</v>
      </c>
      <c r="AF8" s="1">
        <f t="shared" si="0"/>
        <v>3</v>
      </c>
      <c r="AG8" s="1">
        <f t="shared" si="0"/>
        <v>0</v>
      </c>
      <c r="AH8" s="1">
        <f t="shared" si="0"/>
        <v>0</v>
      </c>
      <c r="AI8" s="1">
        <f t="shared" si="0"/>
        <v>0</v>
      </c>
      <c r="AJ8" s="10">
        <f t="shared" si="0"/>
        <v>0</v>
      </c>
      <c r="AQ8" s="23">
        <f>AM6</f>
        <v>0</v>
      </c>
      <c r="AT8" s="7" t="s">
        <v>10</v>
      </c>
      <c r="AU8" s="11">
        <v>0</v>
      </c>
      <c r="BA8" s="7"/>
      <c r="BB8" s="13"/>
      <c r="BC8" s="13"/>
      <c r="BD8" s="18"/>
      <c r="BF8" s="18"/>
      <c r="BI8" s="22"/>
      <c r="BJ8" s="10"/>
    </row>
    <row r="9" spans="2:62" ht="25" customHeight="1" thickBot="1">
      <c r="B9" s="9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0">
        <v>0</v>
      </c>
      <c r="O9" s="1" t="s">
        <v>35</v>
      </c>
      <c r="P9" s="38">
        <v>0</v>
      </c>
      <c r="S9" s="9">
        <f>SUMPRODUCT(B13:D15,N6:P8)+P9</f>
        <v>0</v>
      </c>
      <c r="T9" s="1">
        <f>SUMPRODUCT(C13:E15,N6:P8)+P9</f>
        <v>0</v>
      </c>
      <c r="U9" s="1">
        <f>SUMPRODUCT(D13:F15,N6:P8)+P9</f>
        <v>1.5</v>
      </c>
      <c r="V9" s="1">
        <f>SUMPRODUCT(E13:G15,N6:P8)+P9</f>
        <v>1</v>
      </c>
      <c r="W9" s="1">
        <f>SUMPRODUCT(F13:H15,N6:P8)+P9</f>
        <v>0</v>
      </c>
      <c r="X9" s="1">
        <f>SUMPRODUCT(G13:I15,N6:P8)+P9</f>
        <v>0</v>
      </c>
      <c r="Y9" s="1">
        <f>SUMPRODUCT(H13:J15,N6:P8)+P9</f>
        <v>0</v>
      </c>
      <c r="Z9" s="10">
        <f>SUMPRODUCT(I13:K15,N6:P8)+P9</f>
        <v>0</v>
      </c>
      <c r="AC9" s="9">
        <f t="shared" si="1"/>
        <v>0</v>
      </c>
      <c r="AD9" s="1">
        <f t="shared" si="0"/>
        <v>0</v>
      </c>
      <c r="AE9" s="1">
        <f t="shared" si="0"/>
        <v>1.5</v>
      </c>
      <c r="AF9" s="1">
        <f t="shared" si="0"/>
        <v>1</v>
      </c>
      <c r="AG9" s="1">
        <f t="shared" si="0"/>
        <v>0</v>
      </c>
      <c r="AH9" s="1">
        <f t="shared" si="0"/>
        <v>0</v>
      </c>
      <c r="AI9" s="1">
        <f t="shared" si="0"/>
        <v>0</v>
      </c>
      <c r="AJ9" s="10">
        <f t="shared" si="0"/>
        <v>0</v>
      </c>
      <c r="AQ9" s="24">
        <f>AN6</f>
        <v>3</v>
      </c>
      <c r="AT9" s="7" t="s">
        <v>11</v>
      </c>
      <c r="AU9" s="11">
        <v>0</v>
      </c>
      <c r="BA9" s="7"/>
      <c r="BB9" s="13"/>
      <c r="BC9" s="13"/>
      <c r="BD9" s="18"/>
      <c r="BF9" s="18"/>
      <c r="BI9" s="22"/>
      <c r="BJ9" s="10"/>
    </row>
    <row r="10" spans="2:62" ht="25" customHeight="1" thickBot="1">
      <c r="B10" s="9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0">
        <v>0</v>
      </c>
      <c r="S10" s="20">
        <f>SUMPRODUCT(B14:D16,N6:P8)+P9</f>
        <v>0</v>
      </c>
      <c r="T10" s="25">
        <f>SUMPRODUCT(C14:E16,N6:P8)+P9</f>
        <v>1</v>
      </c>
      <c r="U10" s="25">
        <f>SUMPRODUCT(D14:F16,N6:P8)+P9</f>
        <v>1</v>
      </c>
      <c r="V10" s="25">
        <f>SUMPRODUCT(E14:G16,N6:P8)+P9</f>
        <v>0</v>
      </c>
      <c r="W10" s="25">
        <f>SUMPRODUCT(F14:H16,N6:P8)+P9</f>
        <v>0</v>
      </c>
      <c r="X10" s="25">
        <f>SUMPRODUCT(G14:I16,N6:P8)+P9</f>
        <v>0</v>
      </c>
      <c r="Y10" s="25">
        <f>SUMPRODUCT(H14:J16,N6:P8)+P9</f>
        <v>0</v>
      </c>
      <c r="Z10" s="21">
        <f>SUMPRODUCT(I14:K16,N6:P8)+P9</f>
        <v>0</v>
      </c>
      <c r="AC10" s="20">
        <f t="shared" si="1"/>
        <v>0</v>
      </c>
      <c r="AD10" s="25">
        <f t="shared" si="0"/>
        <v>1</v>
      </c>
      <c r="AE10" s="25">
        <f t="shared" si="0"/>
        <v>1</v>
      </c>
      <c r="AF10" s="25">
        <f t="shared" si="0"/>
        <v>0</v>
      </c>
      <c r="AG10" s="25">
        <f t="shared" si="0"/>
        <v>0</v>
      </c>
      <c r="AH10" s="25">
        <f t="shared" si="0"/>
        <v>0</v>
      </c>
      <c r="AI10" s="25">
        <f t="shared" si="0"/>
        <v>0</v>
      </c>
      <c r="AJ10" s="21">
        <f t="shared" si="0"/>
        <v>0</v>
      </c>
      <c r="AQ10" s="24">
        <f>AM7</f>
        <v>3</v>
      </c>
      <c r="AT10" s="7" t="s">
        <v>12</v>
      </c>
      <c r="AU10" s="17">
        <v>0</v>
      </c>
      <c r="BA10" s="7" t="s">
        <v>28</v>
      </c>
      <c r="BB10" s="8">
        <v>1</v>
      </c>
      <c r="BC10" s="13"/>
      <c r="BD10" s="18"/>
      <c r="BF10" s="18"/>
      <c r="BI10" s="22"/>
      <c r="BJ10" s="10"/>
    </row>
    <row r="11" spans="2:62" ht="25" customHeight="1" thickBot="1">
      <c r="B11" s="9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0">
        <v>0</v>
      </c>
      <c r="AQ11" s="26">
        <f>AN7</f>
        <v>3</v>
      </c>
      <c r="AT11" s="7" t="s">
        <v>21</v>
      </c>
      <c r="AU11" s="27">
        <v>-6</v>
      </c>
      <c r="BA11" s="7" t="s">
        <v>29</v>
      </c>
      <c r="BB11" s="17">
        <v>1</v>
      </c>
      <c r="BC11" s="14">
        <f>AX6*BB10+AX16*BB11+BB12</f>
        <v>1.0717770488445508</v>
      </c>
      <c r="BD11" s="18" t="s">
        <v>46</v>
      </c>
      <c r="BE11" s="16">
        <f>EXP(BC11)</f>
        <v>2.9205648777190443</v>
      </c>
      <c r="BF11" s="18" t="s">
        <v>46</v>
      </c>
      <c r="BG11" s="16">
        <f>BE11/SUM(BE6:BE16)</f>
        <v>0.34750769003936677</v>
      </c>
      <c r="BI11" s="22" t="str">
        <f>IF(MAX(BG6:BG16)=BG11,"x","")</f>
        <v/>
      </c>
      <c r="BJ11" s="10"/>
    </row>
    <row r="12" spans="2:62" ht="25" customHeight="1" thickBot="1">
      <c r="B12" s="9">
        <v>0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0">
        <v>0</v>
      </c>
      <c r="AQ12" s="23">
        <f>AM16</f>
        <v>1</v>
      </c>
      <c r="AT12" s="7"/>
      <c r="AU12" s="13"/>
      <c r="BA12" s="7" t="s">
        <v>24</v>
      </c>
      <c r="BB12" s="17">
        <v>0</v>
      </c>
      <c r="BC12" s="13"/>
      <c r="BD12" s="18"/>
      <c r="BF12" s="18"/>
      <c r="BI12" s="22"/>
      <c r="BJ12" s="10"/>
    </row>
    <row r="13" spans="2:62" ht="25" customHeight="1">
      <c r="B13" s="9">
        <v>0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0">
        <v>0</v>
      </c>
      <c r="S13" s="4">
        <f>SUMPRODUCT(B7:D9,N15:P17)+P18</f>
        <v>0</v>
      </c>
      <c r="T13" s="5">
        <f>SUMPRODUCT(C7:E9,N15:P17)+P18</f>
        <v>0</v>
      </c>
      <c r="U13" s="5">
        <f>SUMPRODUCT(D7:F9,N15:P17)+P18</f>
        <v>0</v>
      </c>
      <c r="V13" s="5">
        <f>SUMPRODUCT(E7:G9,N15:P17)+P18</f>
        <v>0</v>
      </c>
      <c r="W13" s="5">
        <f>SUMPRODUCT(F7:H9,N15:P17)+P18</f>
        <v>0</v>
      </c>
      <c r="X13" s="5">
        <f>SUMPRODUCT(G7:I9,N15:P17)+P18</f>
        <v>0</v>
      </c>
      <c r="Y13" s="5">
        <f>SUMPRODUCT(H7:J9,N15:P17)+P18</f>
        <v>1</v>
      </c>
      <c r="Z13" s="6">
        <f>SUMPRODUCT(I7:K9,N15:P17)+P18</f>
        <v>0.5</v>
      </c>
      <c r="AC13" s="4">
        <f>MAX(0,S13)</f>
        <v>0</v>
      </c>
      <c r="AD13" s="5">
        <f t="shared" ref="AD13:AJ20" si="2">MAX(0,T13)</f>
        <v>0</v>
      </c>
      <c r="AE13" s="5">
        <f t="shared" si="2"/>
        <v>0</v>
      </c>
      <c r="AF13" s="5">
        <f t="shared" si="2"/>
        <v>0</v>
      </c>
      <c r="AG13" s="5">
        <f t="shared" si="2"/>
        <v>0</v>
      </c>
      <c r="AH13" s="5">
        <f t="shared" si="2"/>
        <v>0</v>
      </c>
      <c r="AI13" s="5">
        <f t="shared" si="2"/>
        <v>1</v>
      </c>
      <c r="AJ13" s="6">
        <f t="shared" si="2"/>
        <v>0.5</v>
      </c>
      <c r="AQ13" s="24">
        <f>AN16</f>
        <v>1</v>
      </c>
      <c r="AT13" s="7" t="s">
        <v>13</v>
      </c>
      <c r="AU13" s="8">
        <v>0</v>
      </c>
      <c r="BA13" s="7"/>
      <c r="BB13" s="13"/>
      <c r="BC13" s="13"/>
      <c r="BD13" s="18"/>
      <c r="BF13" s="18"/>
      <c r="BI13" s="22"/>
      <c r="BJ13" s="10"/>
    </row>
    <row r="14" spans="2:62" ht="25" customHeight="1" thickBot="1">
      <c r="B14" s="9">
        <v>0</v>
      </c>
      <c r="C14" s="1">
        <v>0</v>
      </c>
      <c r="D14" s="1">
        <v>0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0">
        <v>0</v>
      </c>
      <c r="N14" s="1" t="s">
        <v>34</v>
      </c>
      <c r="S14" s="9">
        <f>SUMPRODUCT(B8:D10,N15:P17)+P18</f>
        <v>0</v>
      </c>
      <c r="T14" s="1">
        <f>SUMPRODUCT(C8:E10,N15:P17)+P18</f>
        <v>0</v>
      </c>
      <c r="U14" s="1">
        <f>SUMPRODUCT(D8:F10,N15:P17)+P18</f>
        <v>0</v>
      </c>
      <c r="V14" s="1">
        <f>SUMPRODUCT(E8:G10,N15:P17)+P18</f>
        <v>0</v>
      </c>
      <c r="W14" s="1">
        <f>SUMPRODUCT(F8:H10,N15:P17)+P18</f>
        <v>0</v>
      </c>
      <c r="X14" s="1">
        <f>SUMPRODUCT(G8:I10,N15:P17)+P18</f>
        <v>1</v>
      </c>
      <c r="Y14" s="1">
        <f>SUMPRODUCT(H8:J10,N15:P17)+P18</f>
        <v>-0.5</v>
      </c>
      <c r="Z14" s="10">
        <f>SUMPRODUCT(I8:K10,N15:P17)+P18</f>
        <v>1</v>
      </c>
      <c r="AC14" s="9">
        <f t="shared" ref="AC14:AC20" si="3">MAX(0,S14)</f>
        <v>0</v>
      </c>
      <c r="AD14" s="1">
        <f t="shared" si="2"/>
        <v>0</v>
      </c>
      <c r="AE14" s="1">
        <f t="shared" si="2"/>
        <v>0</v>
      </c>
      <c r="AF14" s="1">
        <f t="shared" si="2"/>
        <v>0</v>
      </c>
      <c r="AG14" s="1">
        <f t="shared" si="2"/>
        <v>0</v>
      </c>
      <c r="AH14" s="1">
        <f t="shared" si="2"/>
        <v>1</v>
      </c>
      <c r="AI14" s="1">
        <f t="shared" si="2"/>
        <v>0</v>
      </c>
      <c r="AJ14" s="10">
        <f t="shared" si="2"/>
        <v>1</v>
      </c>
      <c r="AQ14" s="24">
        <f>AM17</f>
        <v>1</v>
      </c>
      <c r="AT14" s="7" t="s">
        <v>14</v>
      </c>
      <c r="AU14" s="11">
        <v>0</v>
      </c>
      <c r="BA14" s="7"/>
      <c r="BB14" s="13"/>
      <c r="BC14" s="13"/>
      <c r="BD14" s="18"/>
      <c r="BF14" s="18"/>
      <c r="BI14" s="22"/>
      <c r="BJ14" s="10"/>
    </row>
    <row r="15" spans="2:62" ht="25" customHeight="1">
      <c r="B15" s="9">
        <v>0</v>
      </c>
      <c r="C15" s="1">
        <v>0</v>
      </c>
      <c r="D15" s="1">
        <v>0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0">
        <v>0</v>
      </c>
      <c r="N15" s="29">
        <v>1</v>
      </c>
      <c r="O15" s="30">
        <v>0</v>
      </c>
      <c r="P15" s="31">
        <v>-0.5</v>
      </c>
      <c r="S15" s="9">
        <f>SUMPRODUCT(B9:D11,N15:P17)+P18</f>
        <v>0</v>
      </c>
      <c r="T15" s="1">
        <f>SUMPRODUCT(C9:E11,N15:P17)+P18</f>
        <v>0</v>
      </c>
      <c r="U15" s="1">
        <f>SUMPRODUCT(D9:F11,N15:P17)+P18</f>
        <v>0</v>
      </c>
      <c r="V15" s="1">
        <f>SUMPRODUCT(E9:G11,N15:P17)+P18</f>
        <v>0</v>
      </c>
      <c r="W15" s="1">
        <f>SUMPRODUCT(F9:H11,N15:P17)+P18</f>
        <v>1</v>
      </c>
      <c r="X15" s="1">
        <f>SUMPRODUCT(G9:I11,N15:P17)+P18</f>
        <v>0</v>
      </c>
      <c r="Y15" s="1">
        <f>SUMPRODUCT(H9:J11,N15:P17)+P18</f>
        <v>0.5</v>
      </c>
      <c r="Z15" s="10">
        <f>SUMPRODUCT(I9:K11,N15:P17)+P18</f>
        <v>0</v>
      </c>
      <c r="AC15" s="9">
        <f t="shared" si="3"/>
        <v>0</v>
      </c>
      <c r="AD15" s="1">
        <f t="shared" si="2"/>
        <v>0</v>
      </c>
      <c r="AE15" s="1">
        <f t="shared" si="2"/>
        <v>0</v>
      </c>
      <c r="AF15" s="1">
        <f t="shared" si="2"/>
        <v>0</v>
      </c>
      <c r="AG15" s="1">
        <f t="shared" si="2"/>
        <v>1</v>
      </c>
      <c r="AH15" s="1">
        <f t="shared" si="2"/>
        <v>0</v>
      </c>
      <c r="AI15" s="1">
        <f t="shared" si="2"/>
        <v>0.5</v>
      </c>
      <c r="AJ15" s="10">
        <f t="shared" si="2"/>
        <v>0</v>
      </c>
      <c r="AQ15" s="26">
        <f>AN17</f>
        <v>1</v>
      </c>
      <c r="AT15" s="7" t="s">
        <v>15</v>
      </c>
      <c r="AU15" s="11">
        <v>0</v>
      </c>
      <c r="BA15" s="7" t="s">
        <v>30</v>
      </c>
      <c r="BB15" s="8">
        <v>-2</v>
      </c>
      <c r="BC15" s="13"/>
      <c r="BD15" s="18"/>
      <c r="BF15" s="18"/>
      <c r="BI15" s="22"/>
      <c r="BJ15" s="10"/>
    </row>
    <row r="16" spans="2:62" ht="25" customHeight="1" thickBot="1">
      <c r="B16" s="20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1">
        <v>0</v>
      </c>
      <c r="N16" s="32">
        <v>0</v>
      </c>
      <c r="O16" s="33">
        <v>1</v>
      </c>
      <c r="P16" s="34">
        <v>0</v>
      </c>
      <c r="S16" s="9">
        <f>SUMPRODUCT(B10:D12,N15:P17)+P18</f>
        <v>0</v>
      </c>
      <c r="T16" s="1">
        <f>SUMPRODUCT(C10:E12,N15:P17)+P18</f>
        <v>0</v>
      </c>
      <c r="U16" s="1">
        <f>SUMPRODUCT(D10:F12,N15:P17)+P18</f>
        <v>0</v>
      </c>
      <c r="V16" s="1">
        <f>SUMPRODUCT(E10:G12,N15:P17)+P18</f>
        <v>1</v>
      </c>
      <c r="W16" s="1">
        <f>SUMPRODUCT(F10:H12,N15:P17)+P18</f>
        <v>0</v>
      </c>
      <c r="X16" s="1">
        <f>SUMPRODUCT(G10:I12,N15:P17)+P18</f>
        <v>0.5</v>
      </c>
      <c r="Y16" s="1">
        <f>SUMPRODUCT(H10:J12,N15:P17)+P18</f>
        <v>0</v>
      </c>
      <c r="Z16" s="10">
        <f>SUMPRODUCT(I10:K12,N15:P17)+P18</f>
        <v>1</v>
      </c>
      <c r="AC16" s="9">
        <f t="shared" si="3"/>
        <v>0</v>
      </c>
      <c r="AD16" s="1">
        <f t="shared" si="2"/>
        <v>0</v>
      </c>
      <c r="AE16" s="1">
        <f t="shared" si="2"/>
        <v>0</v>
      </c>
      <c r="AF16" s="1">
        <f t="shared" si="2"/>
        <v>1</v>
      </c>
      <c r="AG16" s="1">
        <f t="shared" si="2"/>
        <v>0</v>
      </c>
      <c r="AH16" s="1">
        <f t="shared" si="2"/>
        <v>0.5</v>
      </c>
      <c r="AI16" s="1">
        <f t="shared" si="2"/>
        <v>0</v>
      </c>
      <c r="AJ16" s="10">
        <f t="shared" si="2"/>
        <v>1</v>
      </c>
      <c r="AM16" s="4">
        <f>MAX(AC13:AF16)</f>
        <v>1</v>
      </c>
      <c r="AN16" s="6">
        <f>MAX(AG13:AJ16)</f>
        <v>1</v>
      </c>
      <c r="AT16" s="7" t="s">
        <v>16</v>
      </c>
      <c r="AU16" s="11">
        <v>0</v>
      </c>
      <c r="AV16" s="14">
        <f>SUMPRODUCT(AQ8:AQ15,AU13:AU20)+AU21</f>
        <v>-2</v>
      </c>
      <c r="AW16" s="15" t="s">
        <v>45</v>
      </c>
      <c r="AX16" s="16">
        <f>1/(1+EXP(-AV16))</f>
        <v>0.11920292202211755</v>
      </c>
      <c r="BA16" s="7" t="s">
        <v>31</v>
      </c>
      <c r="BB16" s="17">
        <v>2</v>
      </c>
      <c r="BC16" s="14">
        <f>AX6*BB15+AX16*BB16+BB17</f>
        <v>-1.6667424096006316</v>
      </c>
      <c r="BD16" s="18" t="s">
        <v>46</v>
      </c>
      <c r="BE16" s="16">
        <f>EXP(BC16)</f>
        <v>0.18886129738702376</v>
      </c>
      <c r="BF16" s="18" t="s">
        <v>46</v>
      </c>
      <c r="BG16" s="16">
        <f>BE16/SUM(BE6:BE16)</f>
        <v>2.2471938114951247E-2</v>
      </c>
      <c r="BI16" s="28" t="str">
        <f>IF(MAX(BG6:BG16)=BG16,"\","")</f>
        <v/>
      </c>
      <c r="BJ16" s="21"/>
    </row>
    <row r="17" spans="2:55" ht="25" customHeight="1" thickBot="1">
      <c r="N17" s="35">
        <v>0</v>
      </c>
      <c r="O17" s="36">
        <f>0/2</f>
        <v>0</v>
      </c>
      <c r="P17" s="37">
        <v>1</v>
      </c>
      <c r="S17" s="9">
        <f>SUMPRODUCT(B11:D13,N15:P17)+P18</f>
        <v>0</v>
      </c>
      <c r="T17" s="1">
        <f>SUMPRODUCT(C11:E13,N15:P17)+P18</f>
        <v>0</v>
      </c>
      <c r="U17" s="1">
        <f>SUMPRODUCT(D11:F13,N15:P17)+P18</f>
        <v>1</v>
      </c>
      <c r="V17" s="1">
        <f>SUMPRODUCT(E11:G13,N15:P17)+P18</f>
        <v>0</v>
      </c>
      <c r="W17" s="1">
        <f>SUMPRODUCT(F11:H13,N15:P17)+P18</f>
        <v>0.5</v>
      </c>
      <c r="X17" s="1">
        <f>SUMPRODUCT(G11:I13,N15:P17)+P18</f>
        <v>0</v>
      </c>
      <c r="Y17" s="1">
        <f>SUMPRODUCT(H11:J13,N15:P17)+P18</f>
        <v>1</v>
      </c>
      <c r="Z17" s="10">
        <f>SUMPRODUCT(I11:K13,N15:P17)+P18</f>
        <v>0</v>
      </c>
      <c r="AC17" s="9">
        <f t="shared" si="3"/>
        <v>0</v>
      </c>
      <c r="AD17" s="1">
        <f t="shared" si="2"/>
        <v>0</v>
      </c>
      <c r="AE17" s="1">
        <f t="shared" si="2"/>
        <v>1</v>
      </c>
      <c r="AF17" s="1">
        <f t="shared" si="2"/>
        <v>0</v>
      </c>
      <c r="AG17" s="1">
        <f t="shared" si="2"/>
        <v>0.5</v>
      </c>
      <c r="AH17" s="1">
        <f t="shared" si="2"/>
        <v>0</v>
      </c>
      <c r="AI17" s="1">
        <f t="shared" si="2"/>
        <v>1</v>
      </c>
      <c r="AJ17" s="10">
        <f t="shared" si="2"/>
        <v>0</v>
      </c>
      <c r="AM17" s="20">
        <f>MAX(AC17:AF20)</f>
        <v>1</v>
      </c>
      <c r="AN17" s="21">
        <f>MAX(AG17:AJ20)</f>
        <v>1</v>
      </c>
      <c r="AT17" s="7" t="s">
        <v>17</v>
      </c>
      <c r="AU17" s="11">
        <v>1</v>
      </c>
      <c r="BA17" s="7" t="s">
        <v>25</v>
      </c>
      <c r="BB17" s="17">
        <v>0</v>
      </c>
      <c r="BC17" s="13"/>
    </row>
    <row r="18" spans="2:55" ht="25" customHeight="1" thickBot="1">
      <c r="O18" s="1" t="s">
        <v>35</v>
      </c>
      <c r="P18" s="38">
        <v>0</v>
      </c>
      <c r="S18" s="9">
        <f>SUMPRODUCT(B12:D14,N15:P17)+P18</f>
        <v>0</v>
      </c>
      <c r="T18" s="1">
        <f>SUMPRODUCT(C12:E14,N15:P17)+P18</f>
        <v>1</v>
      </c>
      <c r="U18" s="1">
        <f>SUMPRODUCT(D12:F14,N15:P17)+P18</f>
        <v>0</v>
      </c>
      <c r="V18" s="1">
        <f>SUMPRODUCT(E12:G14,N15:P17)+P18</f>
        <v>0.5</v>
      </c>
      <c r="W18" s="1">
        <f>SUMPRODUCT(F12:H14,N15:P17)+P18</f>
        <v>0</v>
      </c>
      <c r="X18" s="1">
        <f>SUMPRODUCT(G12:I14,N15:P17)+P18</f>
        <v>1</v>
      </c>
      <c r="Y18" s="1">
        <f>SUMPRODUCT(H12:J14,N15:P17)+P18</f>
        <v>0</v>
      </c>
      <c r="Z18" s="10">
        <f>SUMPRODUCT(I12:K14,N15:P17)+P18</f>
        <v>0</v>
      </c>
      <c r="AC18" s="9">
        <f t="shared" si="3"/>
        <v>0</v>
      </c>
      <c r="AD18" s="1">
        <f t="shared" si="2"/>
        <v>1</v>
      </c>
      <c r="AE18" s="1">
        <f t="shared" si="2"/>
        <v>0</v>
      </c>
      <c r="AF18" s="1">
        <f t="shared" si="2"/>
        <v>0.5</v>
      </c>
      <c r="AG18" s="1">
        <f t="shared" si="2"/>
        <v>0</v>
      </c>
      <c r="AH18" s="1">
        <f t="shared" si="2"/>
        <v>1</v>
      </c>
      <c r="AI18" s="1">
        <f t="shared" si="2"/>
        <v>0</v>
      </c>
      <c r="AJ18" s="10">
        <f t="shared" si="2"/>
        <v>0</v>
      </c>
      <c r="AT18" s="7" t="s">
        <v>18</v>
      </c>
      <c r="AU18" s="11">
        <v>1</v>
      </c>
    </row>
    <row r="19" spans="2:55" ht="25" customHeight="1">
      <c r="S19" s="9">
        <f>SUMPRODUCT(B13:D15,N15:P17)+P18</f>
        <v>0</v>
      </c>
      <c r="T19" s="1">
        <f>SUMPRODUCT(C13:E15,N15:P17)+P18</f>
        <v>1</v>
      </c>
      <c r="U19" s="1">
        <f>SUMPRODUCT(D13:F15,N15:P17)+P18</f>
        <v>0.5</v>
      </c>
      <c r="V19" s="1">
        <f>SUMPRODUCT(E13:G15,N15:P17)+P18</f>
        <v>0</v>
      </c>
      <c r="W19" s="1">
        <f>SUMPRODUCT(F13:H15,N15:P17)+P18</f>
        <v>1</v>
      </c>
      <c r="X19" s="1">
        <f>SUMPRODUCT(G13:I15,N15:P17)+P18</f>
        <v>0</v>
      </c>
      <c r="Y19" s="1">
        <f>SUMPRODUCT(H13:J15,N15:P17)+P18</f>
        <v>0</v>
      </c>
      <c r="Z19" s="10">
        <f>SUMPRODUCT(I13:K15,N15:P17)+P18</f>
        <v>0</v>
      </c>
      <c r="AC19" s="9">
        <f t="shared" si="3"/>
        <v>0</v>
      </c>
      <c r="AD19" s="1">
        <f t="shared" si="2"/>
        <v>1</v>
      </c>
      <c r="AE19" s="1">
        <f t="shared" si="2"/>
        <v>0.5</v>
      </c>
      <c r="AF19" s="1">
        <f t="shared" si="2"/>
        <v>0</v>
      </c>
      <c r="AG19" s="1">
        <f t="shared" si="2"/>
        <v>1</v>
      </c>
      <c r="AH19" s="1">
        <f t="shared" si="2"/>
        <v>0</v>
      </c>
      <c r="AI19" s="1">
        <f t="shared" si="2"/>
        <v>0</v>
      </c>
      <c r="AJ19" s="10">
        <f t="shared" si="2"/>
        <v>0</v>
      </c>
      <c r="AT19" s="7" t="s">
        <v>19</v>
      </c>
      <c r="AU19" s="11">
        <v>1</v>
      </c>
    </row>
    <row r="20" spans="2:55" ht="25" customHeight="1" thickBot="1">
      <c r="S20" s="20">
        <f>SUMPRODUCT(B14:D16,N15:P17)+P18</f>
        <v>0</v>
      </c>
      <c r="T20" s="25">
        <f>SUMPRODUCT(C14:E16,N15:P17)+P18</f>
        <v>-0.5</v>
      </c>
      <c r="U20" s="25">
        <f>SUMPRODUCT(D14:F16,N15:P17)+P18</f>
        <v>1</v>
      </c>
      <c r="V20" s="25">
        <f>SUMPRODUCT(E14:G16,N15:P17)+P18</f>
        <v>1</v>
      </c>
      <c r="W20" s="25">
        <f>SUMPRODUCT(F14:H16,N15:P17)+P18</f>
        <v>0</v>
      </c>
      <c r="X20" s="25">
        <f>SUMPRODUCT(G14:I16,N15:P17)+P18</f>
        <v>0</v>
      </c>
      <c r="Y20" s="25">
        <f>SUMPRODUCT(H14:J16,N15:P17)+P18</f>
        <v>0</v>
      </c>
      <c r="Z20" s="21">
        <f>SUMPRODUCT(I14:K16,N15:P17)+P18</f>
        <v>0</v>
      </c>
      <c r="AC20" s="20">
        <f t="shared" si="3"/>
        <v>0</v>
      </c>
      <c r="AD20" s="25">
        <f t="shared" si="2"/>
        <v>0</v>
      </c>
      <c r="AE20" s="25">
        <f t="shared" si="2"/>
        <v>1</v>
      </c>
      <c r="AF20" s="25">
        <f t="shared" si="2"/>
        <v>1</v>
      </c>
      <c r="AG20" s="25">
        <f t="shared" si="2"/>
        <v>0</v>
      </c>
      <c r="AH20" s="25">
        <f t="shared" si="2"/>
        <v>0</v>
      </c>
      <c r="AI20" s="25">
        <f t="shared" si="2"/>
        <v>0</v>
      </c>
      <c r="AJ20" s="21">
        <f t="shared" si="2"/>
        <v>0</v>
      </c>
      <c r="AT20" s="7" t="s">
        <v>20</v>
      </c>
      <c r="AU20" s="17">
        <v>1</v>
      </c>
    </row>
    <row r="21" spans="2:55" ht="25" customHeight="1" thickBot="1">
      <c r="AT21" s="7" t="s">
        <v>22</v>
      </c>
      <c r="AU21" s="27">
        <v>-6</v>
      </c>
    </row>
    <row r="22" spans="2:55" ht="25" customHeight="1">
      <c r="B22" s="3" t="s">
        <v>39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40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41</v>
      </c>
      <c r="Y22" s="3"/>
      <c r="Z22" s="3"/>
      <c r="AA22" s="3"/>
      <c r="AB22" s="3"/>
      <c r="AC22" s="3"/>
      <c r="AD22" s="3"/>
      <c r="AE22" s="3"/>
      <c r="AF22" s="3"/>
      <c r="AG22" s="3"/>
    </row>
    <row r="23" spans="2:55" ht="25" customHeight="1">
      <c r="B23" s="4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6">
        <v>1</v>
      </c>
      <c r="M23" s="4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6">
        <v>0</v>
      </c>
      <c r="X23" s="4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6">
        <v>0</v>
      </c>
    </row>
    <row r="24" spans="2:55" ht="25" customHeight="1">
      <c r="B24" s="9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0">
        <v>0</v>
      </c>
      <c r="M24" s="9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0">
        <v>0</v>
      </c>
      <c r="X24" s="9">
        <v>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0">
        <v>0</v>
      </c>
    </row>
    <row r="25" spans="2:55" ht="25" customHeight="1">
      <c r="B25" s="9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0">
        <v>0</v>
      </c>
      <c r="M25" s="9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0">
        <v>0</v>
      </c>
      <c r="X25" s="9">
        <v>0</v>
      </c>
      <c r="Y25" s="1">
        <v>1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0">
        <v>0</v>
      </c>
    </row>
    <row r="26" spans="2:55" ht="25" customHeight="1">
      <c r="B26" s="9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0">
        <v>0</v>
      </c>
      <c r="M26" s="9">
        <v>0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0">
        <v>0</v>
      </c>
      <c r="X26" s="9">
        <v>0</v>
      </c>
      <c r="Y26" s="1">
        <v>1</v>
      </c>
      <c r="Z26" s="1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0">
        <v>0</v>
      </c>
    </row>
    <row r="27" spans="2:55" ht="25" customHeight="1">
      <c r="B27" s="9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1">
        <v>0</v>
      </c>
      <c r="J27" s="1">
        <v>0</v>
      </c>
      <c r="K27" s="10">
        <v>0</v>
      </c>
      <c r="M27" s="9">
        <v>0</v>
      </c>
      <c r="N27" s="1">
        <v>0</v>
      </c>
      <c r="O27" s="1">
        <v>0</v>
      </c>
      <c r="P27" s="1">
        <v>1</v>
      </c>
      <c r="Q27" s="1">
        <v>0</v>
      </c>
      <c r="R27" s="1">
        <v>1</v>
      </c>
      <c r="S27" s="1">
        <v>0</v>
      </c>
      <c r="T27" s="1">
        <v>0</v>
      </c>
      <c r="U27" s="1">
        <v>0</v>
      </c>
      <c r="V27" s="10">
        <v>0</v>
      </c>
      <c r="X27" s="9">
        <v>0</v>
      </c>
      <c r="Y27" s="1">
        <v>0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0">
        <v>0</v>
      </c>
    </row>
    <row r="28" spans="2:55" ht="25" customHeight="1">
      <c r="B28" s="9">
        <v>0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0">
        <v>0</v>
      </c>
      <c r="M28" s="9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0">
        <v>0</v>
      </c>
      <c r="X28" s="9">
        <v>0</v>
      </c>
      <c r="Y28" s="1">
        <v>0</v>
      </c>
      <c r="Z28" s="1">
        <v>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0">
        <v>0</v>
      </c>
    </row>
    <row r="29" spans="2:55" ht="25" customHeight="1">
      <c r="B29" s="9">
        <v>0</v>
      </c>
      <c r="C29" s="1">
        <v>0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0">
        <v>0</v>
      </c>
      <c r="M29" s="9">
        <v>0</v>
      </c>
      <c r="N29" s="1">
        <v>0</v>
      </c>
      <c r="O29" s="1">
        <v>0</v>
      </c>
      <c r="P29" s="1">
        <v>1</v>
      </c>
      <c r="Q29" s="1">
        <v>0</v>
      </c>
      <c r="R29" s="1">
        <v>1</v>
      </c>
      <c r="S29" s="1">
        <v>0</v>
      </c>
      <c r="T29" s="1">
        <v>0</v>
      </c>
      <c r="U29" s="1">
        <v>0</v>
      </c>
      <c r="V29" s="10">
        <v>0</v>
      </c>
      <c r="X29" s="9">
        <v>0</v>
      </c>
      <c r="Y29" s="1">
        <v>0</v>
      </c>
      <c r="Z29" s="1">
        <v>0</v>
      </c>
      <c r="AA29" s="1">
        <v>1</v>
      </c>
      <c r="AB29" s="1">
        <v>1</v>
      </c>
      <c r="AC29" s="1">
        <v>0</v>
      </c>
      <c r="AD29" s="1">
        <v>0</v>
      </c>
      <c r="AE29" s="1">
        <v>0</v>
      </c>
      <c r="AF29" s="1">
        <v>0</v>
      </c>
      <c r="AG29" s="10">
        <v>0</v>
      </c>
    </row>
    <row r="30" spans="2:55" ht="25" customHeight="1">
      <c r="B30" s="9">
        <v>0</v>
      </c>
      <c r="C30" s="1">
        <v>0</v>
      </c>
      <c r="D30" s="1">
        <v>0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0">
        <v>0</v>
      </c>
      <c r="M30" s="9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0">
        <v>0</v>
      </c>
      <c r="X30" s="9">
        <v>0</v>
      </c>
      <c r="Y30" s="1">
        <v>0</v>
      </c>
      <c r="Z30" s="1">
        <v>0</v>
      </c>
      <c r="AA30" s="1">
        <v>0</v>
      </c>
      <c r="AB30" s="1">
        <v>1</v>
      </c>
      <c r="AC30" s="1">
        <v>1</v>
      </c>
      <c r="AD30" s="1">
        <v>1</v>
      </c>
      <c r="AE30" s="1">
        <v>0</v>
      </c>
      <c r="AF30" s="1">
        <v>0</v>
      </c>
      <c r="AG30" s="10">
        <v>0</v>
      </c>
    </row>
    <row r="31" spans="2:55" ht="25" customHeight="1">
      <c r="B31" s="9">
        <v>0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0">
        <v>0</v>
      </c>
      <c r="M31" s="9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0">
        <v>0</v>
      </c>
      <c r="X31" s="9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</v>
      </c>
      <c r="AE31" s="1">
        <v>1</v>
      </c>
      <c r="AF31" s="1">
        <v>0</v>
      </c>
      <c r="AG31" s="10">
        <v>0</v>
      </c>
    </row>
    <row r="32" spans="2:55" ht="25" customHeight="1">
      <c r="B32" s="20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1">
        <v>0</v>
      </c>
      <c r="M32" s="20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1">
        <v>0</v>
      </c>
      <c r="X32" s="20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1</v>
      </c>
      <c r="AG32" s="21">
        <v>0</v>
      </c>
    </row>
  </sheetData>
  <phoneticPr fontId="1"/>
  <conditionalFormatting sqref="B7:K16">
    <cfRule type="colorScale" priority="1">
      <colorScale>
        <cfvo type="num" val="-5"/>
        <cfvo type="num" val="0"/>
        <cfvo type="num" val="5"/>
        <color theme="4" tint="-0.249977111117893"/>
        <color rgb="FFFCFCFF"/>
        <color rgb="FFFF0000"/>
      </colorScale>
    </cfRule>
  </conditionalFormatting>
  <conditionalFormatting sqref="B23:K32 M23:V32 X23:AG32 AC3:AJ10 AC13:AJ20 AM6:AN7 AQ8:AQ15 AM16:AN17 S3:Z10 S13:Z20">
    <cfRule type="colorScale" priority="16">
      <colorScale>
        <cfvo type="num" val="-5"/>
        <cfvo type="num" val="0"/>
        <cfvo type="num" val="5"/>
        <color theme="4" tint="-0.249977111117893"/>
        <color rgb="FFFCFCFF"/>
        <color rgb="FFFF0000"/>
      </colorScale>
    </cfRule>
  </conditionalFormatting>
  <conditionalFormatting sqref="AI23:AR32">
    <cfRule type="colorScale" priority="14">
      <colorScale>
        <cfvo type="num" val="-5"/>
        <cfvo type="num" val="0"/>
        <cfvo type="num" val="5"/>
        <color theme="4" tint="-0.249977111117893"/>
        <color rgb="FFFCFCFF"/>
        <color rgb="FFFF0000"/>
      </colorScale>
    </cfRule>
  </conditionalFormatting>
  <conditionalFormatting sqref="AV6 AV16 AX6 AX16 BC6 BC11 BC16 BE6 BE11 BE16">
    <cfRule type="colorScale" priority="11">
      <colorScale>
        <cfvo type="num" val="-5"/>
        <cfvo type="percentile" val="0"/>
        <cfvo type="num" val="5"/>
        <color theme="8"/>
        <color theme="0"/>
        <color rgb="FFFF0000"/>
      </colorScale>
    </cfRule>
  </conditionalFormatting>
  <conditionalFormatting sqref="BB5:BB7 P18 P9 AU3:AU11 N6:P8 N15:P17 AU13:AU21 BB10:BB12 BB15:BB17">
    <cfRule type="colorScale" priority="15">
      <colorScale>
        <cfvo type="num" val="0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6F35-BF28-0045-B668-39D3B37EE509}">
  <dimension ref="A1"/>
  <sheetViews>
    <sheetView workbookViewId="0">
      <selection activeCell="C41" sqref="C41"/>
    </sheetView>
  </sheetViews>
  <sheetFormatPr baseColWidth="10" defaultRowHeight="16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(Demo Movie)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Atsuhiko MAEDA</cp:lastModifiedBy>
  <dcterms:created xsi:type="dcterms:W3CDTF">2023-03-09T11:50:37Z</dcterms:created>
  <dcterms:modified xsi:type="dcterms:W3CDTF">2025-11-06T08:00:06Z</dcterms:modified>
</cp:coreProperties>
</file>